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TR\AppData\Local\Temp\"/>
    </mc:Choice>
  </mc:AlternateContent>
  <bookViews>
    <workbookView xWindow="0" yWindow="90" windowWidth="19155" windowHeight="12330" activeTab="1"/>
  </bookViews>
  <sheets>
    <sheet name="Ú-V" sheetId="1" r:id="rId1"/>
    <sheet name="VV" sheetId="2" r:id="rId2"/>
  </sheets>
  <externalReferences>
    <externalReference r:id="rId3"/>
  </externalReferences>
  <definedNames>
    <definedName name="_xlnm.Print_Area" localSheetId="1">VV!$A$1:$G$228</definedName>
    <definedName name="Rozpočet1" localSheetId="1">VV!$A$2:$E$2</definedName>
    <definedName name="Rozpočet1_1" localSheetId="1">VV!#REF!</definedName>
    <definedName name="Rozpočet1_10" localSheetId="1">VV!#REF!</definedName>
    <definedName name="Rozpočet1_11" localSheetId="1">VV!#REF!</definedName>
    <definedName name="Rozpočet1_12" localSheetId="1">VV!#REF!</definedName>
    <definedName name="Rozpočet1_13" localSheetId="1">VV!#REF!</definedName>
    <definedName name="Rozpočet1_14" localSheetId="1">VV!#REF!</definedName>
    <definedName name="Rozpočet1_15" localSheetId="1">VV!#REF!</definedName>
    <definedName name="Rozpočet1_16" localSheetId="1">VV!#REF!</definedName>
    <definedName name="Rozpočet1_17" localSheetId="1">VV!#REF!</definedName>
    <definedName name="Rozpočet1_18" localSheetId="1">VV!#REF!</definedName>
    <definedName name="Rozpočet1_19" localSheetId="1">VV!#REF!</definedName>
    <definedName name="Rozpočet1_2" localSheetId="1">VV!#REF!</definedName>
    <definedName name="Rozpočet1_20" localSheetId="1">VV!#REF!</definedName>
    <definedName name="Rozpočet1_21" localSheetId="1">VV!#REF!</definedName>
    <definedName name="Rozpočet1_22" localSheetId="1">VV!#REF!</definedName>
    <definedName name="Rozpočet1_23" localSheetId="1">VV!#REF!</definedName>
    <definedName name="Rozpočet1_24" localSheetId="1">VV!#REF!</definedName>
    <definedName name="Rozpočet1_25" localSheetId="1">VV!#REF!</definedName>
    <definedName name="Rozpočet1_26" localSheetId="1">VV!#REF!</definedName>
    <definedName name="Rozpočet1_27" localSheetId="1">VV!#REF!</definedName>
    <definedName name="Rozpočet1_28" localSheetId="1">VV!#REF!</definedName>
    <definedName name="Rozpočet1_29" localSheetId="1">VV!#REF!</definedName>
    <definedName name="Rozpočet1_3" localSheetId="1">VV!#REF!</definedName>
    <definedName name="Rozpočet1_30" localSheetId="1">VV!#REF!</definedName>
    <definedName name="Rozpočet1_31" localSheetId="1">VV!#REF!</definedName>
    <definedName name="Rozpočet1_32" localSheetId="1">VV!#REF!</definedName>
    <definedName name="Rozpočet1_33" localSheetId="1">VV!#REF!</definedName>
    <definedName name="Rozpočet1_34" localSheetId="1">VV!$A$77:$E$77</definedName>
    <definedName name="Rozpočet1_35" localSheetId="1">VV!#REF!</definedName>
    <definedName name="Rozpočet1_36" localSheetId="1">VV!#REF!</definedName>
    <definedName name="Rozpočet1_37" localSheetId="1">VV!#REF!</definedName>
    <definedName name="Rozpočet1_38" localSheetId="1">VV!#REF!</definedName>
    <definedName name="Rozpočet1_39" localSheetId="1">VV!#REF!</definedName>
    <definedName name="Rozpočet1_4" localSheetId="1">VV!#REF!</definedName>
    <definedName name="Rozpočet1_40" localSheetId="1">VV!#REF!</definedName>
    <definedName name="Rozpočet1_41" localSheetId="1">VV!#REF!</definedName>
    <definedName name="Rozpočet1_42" localSheetId="1">VV!$A$205:$E$205</definedName>
    <definedName name="Rozpočet1_5" localSheetId="1">VV!#REF!</definedName>
    <definedName name="Rozpočet1_6" localSheetId="1">VV!#REF!</definedName>
    <definedName name="Rozpočet1_7" localSheetId="1">VV!#REF!</definedName>
    <definedName name="Rozpočet1_76" localSheetId="1">VV!#REF!</definedName>
    <definedName name="Rozpočet1_77" localSheetId="1">VV!#REF!</definedName>
    <definedName name="Rozpočet1_78" localSheetId="1">VV!$A$181:$E$181</definedName>
    <definedName name="Rozpočet1_8" localSheetId="1">VV!#REF!</definedName>
    <definedName name="Rozpočet1_81" localSheetId="1">VV!$A$130:$E$130</definedName>
    <definedName name="Rozpočet1_82" localSheetId="1">VV!#REF!</definedName>
    <definedName name="Rozpočet1_86" localSheetId="1">VV!#REF!</definedName>
    <definedName name="Rozpočet1_9" localSheetId="1">VV!#REF!</definedName>
    <definedName name="Rozpočet1_90" localSheetId="1">VV!$A$154:$E$154</definedName>
    <definedName name="Rozpočet1_91" localSheetId="1">VV!#REF!</definedName>
    <definedName name="Rozpočet1_92" localSheetId="1">VV!$A$58:$E$58</definedName>
    <definedName name="Rozpočet1_93" localSheetId="1">VV!$A$44:$E$44</definedName>
    <definedName name="Rozpočet1_94" localSheetId="1">VV!#REF!</definedName>
    <definedName name="Rozpočet1_95" localSheetId="1">VV!$A$111:$E$111</definedName>
    <definedName name="Rozpočet1_96" localSheetId="1">VV!#REF!</definedName>
    <definedName name="Rozpočet1_97" localSheetId="1">VV!#REF!</definedName>
  </definedNames>
  <calcPr calcId="152511"/>
</workbook>
</file>

<file path=xl/calcChain.xml><?xml version="1.0" encoding="utf-8"?>
<calcChain xmlns="http://schemas.openxmlformats.org/spreadsheetml/2006/main">
  <c r="A213" i="2" l="1"/>
  <c r="A212" i="2"/>
  <c r="A211" i="2"/>
  <c r="A210" i="2"/>
  <c r="A209" i="2"/>
  <c r="A208" i="2"/>
  <c r="A207" i="2"/>
  <c r="A206" i="2"/>
  <c r="G190" i="2"/>
  <c r="G188" i="2"/>
  <c r="E188" i="2"/>
  <c r="G172" i="2"/>
  <c r="G174" i="2" s="1"/>
  <c r="E172" i="2"/>
  <c r="E173" i="2" s="1"/>
  <c r="G148" i="2"/>
  <c r="G146" i="2"/>
  <c r="E146" i="2"/>
  <c r="E123" i="2"/>
  <c r="G122" i="2"/>
  <c r="G124" i="2" s="1"/>
  <c r="E122" i="2"/>
  <c r="G94" i="2"/>
  <c r="G92" i="2"/>
  <c r="E92" i="2"/>
  <c r="C90" i="2"/>
  <c r="C88" i="2"/>
  <c r="G69" i="2"/>
  <c r="E69" i="2"/>
  <c r="C65" i="2"/>
  <c r="C59" i="2"/>
  <c r="G52" i="2"/>
  <c r="G50" i="2"/>
  <c r="E50" i="2"/>
  <c r="G36" i="2"/>
  <c r="G38" i="2" s="1"/>
  <c r="E36" i="2"/>
  <c r="E37" i="2" s="1"/>
  <c r="C34" i="2"/>
  <c r="C29" i="2"/>
  <c r="C25" i="2"/>
  <c r="C22" i="2"/>
  <c r="C21" i="2"/>
  <c r="C19" i="2"/>
  <c r="C18" i="2"/>
  <c r="C15" i="2"/>
  <c r="C14" i="2"/>
  <c r="C13" i="2"/>
  <c r="C12" i="2"/>
  <c r="C5" i="2"/>
  <c r="C4" i="2"/>
  <c r="C3" i="2"/>
  <c r="A54" i="1"/>
  <c r="A33" i="1"/>
  <c r="A32" i="1"/>
  <c r="A31" i="1"/>
  <c r="A30" i="1"/>
  <c r="A29" i="1"/>
  <c r="A28" i="1"/>
  <c r="A27" i="1"/>
  <c r="A14" i="1"/>
  <c r="A11" i="1"/>
  <c r="A10" i="1"/>
  <c r="G53" i="2" l="1"/>
  <c r="F207" i="2" s="1"/>
  <c r="E125" i="2"/>
  <c r="D210" i="2" s="1"/>
  <c r="G149" i="2"/>
  <c r="F211" i="2" s="1"/>
  <c r="G72" i="2"/>
  <c r="F208" i="2" s="1"/>
  <c r="G71" i="2"/>
  <c r="G95" i="2"/>
  <c r="F209" i="2" s="1"/>
  <c r="E175" i="2"/>
  <c r="D212" i="2" s="1"/>
  <c r="G191" i="2"/>
  <c r="F213" i="2" s="1"/>
  <c r="E39" i="2"/>
  <c r="D206" i="2" s="1"/>
  <c r="E149" i="2"/>
  <c r="D211" i="2" s="1"/>
  <c r="G175" i="2"/>
  <c r="F212" i="2" s="1"/>
  <c r="E51" i="2"/>
  <c r="E53" i="2" s="1"/>
  <c r="D207" i="2" s="1"/>
  <c r="E70" i="2"/>
  <c r="E72" i="2" s="1"/>
  <c r="D208" i="2" s="1"/>
  <c r="E93" i="2"/>
  <c r="E95" i="2" s="1"/>
  <c r="D209" i="2" s="1"/>
  <c r="E147" i="2"/>
  <c r="E189" i="2"/>
  <c r="E191" i="2" s="1"/>
  <c r="D213" i="2" s="1"/>
  <c r="G39" i="2"/>
  <c r="F206" i="2" s="1"/>
  <c r="G125" i="2"/>
  <c r="F210" i="2" s="1"/>
  <c r="D223" i="2" l="1"/>
  <c r="D216" i="2"/>
  <c r="D222" i="2"/>
  <c r="F216" i="2"/>
  <c r="F223" i="2" l="1"/>
  <c r="A223" i="2" s="1"/>
  <c r="D219" i="2"/>
  <c r="F222" i="2"/>
  <c r="A222" i="2" s="1"/>
  <c r="D226" i="2" l="1"/>
</calcChain>
</file>

<file path=xl/connections.xml><?xml version="1.0" encoding="utf-8"?>
<connections xmlns="http://schemas.openxmlformats.org/spreadsheetml/2006/main">
  <connection id="1" name="Rozpočet111" type="6" refreshedVersion="0" background="1" saveData="1">
    <textPr fileType="dos" firstRow="14" sourceFile="D:\Rozpočty\Rozpočet1.txt" delimited="0" thousands=" ">
      <textFields count="7">
        <textField type="skip"/>
        <textField type="skip" position="1"/>
        <textField position="25"/>
        <textField position="70"/>
        <textField position="75"/>
        <textField position="87"/>
        <textField position="99"/>
      </textFields>
    </textPr>
  </connection>
  <connection id="2" name="Rozpočet121" type="6" refreshedVersion="0" background="1" saveData="1">
    <textPr fileType="dos" firstRow="14" sourceFile="D:\Rozpočty\Rozpočet1.txt" delimited="0" thousands=" ">
      <textFields count="7">
        <textField type="skip"/>
        <textField type="skip" position="1"/>
        <textField position="25"/>
        <textField position="70"/>
        <textField position="75"/>
        <textField position="87"/>
        <textField position="99"/>
      </textFields>
    </textPr>
  </connection>
  <connection id="3" name="Rozpočet12121" type="6" refreshedVersion="0" background="1" saveData="1">
    <textPr fileType="dos" firstRow="14" sourceFile="D:\Rozpočty\Rozpočet1.txt" delimited="0" thousands=" ">
      <textFields count="7">
        <textField type="skip"/>
        <textField type="skip" position="1"/>
        <textField position="25"/>
        <textField position="70"/>
        <textField position="75"/>
        <textField position="87"/>
        <textField position="99"/>
      </textFields>
    </textPr>
  </connection>
  <connection id="4" name="Rozpočet12211" type="6" refreshedVersion="0" background="1" saveData="1">
    <textPr fileType="dos" firstRow="14" sourceFile="D:\Rozpočty\Rozpočet1.txt" delimited="0" thousands=" ">
      <textFields count="7">
        <textField type="skip"/>
        <textField type="skip" position="1"/>
        <textField position="25"/>
        <textField position="70"/>
        <textField position="75"/>
        <textField position="87"/>
        <textField position="99"/>
      </textFields>
    </textPr>
  </connection>
  <connection id="5" name="Rozpočet131" type="6" refreshedVersion="0" background="1" saveData="1">
    <textPr fileType="dos" firstRow="14" sourceFile="D:\Rozpočty\Rozpočet1.txt" delimited="0" thousands=" ">
      <textFields count="7">
        <textField type="skip"/>
        <textField type="skip" position="1"/>
        <textField position="25"/>
        <textField position="70"/>
        <textField position="75"/>
        <textField position="87"/>
        <textField position="99"/>
      </textFields>
    </textPr>
  </connection>
  <connection id="6" name="Rozpočet13111112" type="6" refreshedVersion="0" background="1" saveData="1">
    <textPr fileType="dos" firstRow="14" sourceFile="D:\Rozpočty\Rozpočet1.txt" delimited="0" thousands=" ">
      <textFields count="7">
        <textField type="skip"/>
        <textField type="skip" position="1"/>
        <textField position="25"/>
        <textField position="70"/>
        <textField position="75"/>
        <textField position="87"/>
        <textField position="99"/>
      </textFields>
    </textPr>
  </connection>
  <connection id="7" name="Rozpočet1311121" type="6" refreshedVersion="0" background="1" saveData="1">
    <textPr fileType="dos" firstRow="14" sourceFile="D:\Rozpočty\Rozpočet1.txt" delimited="0" thousands=" ">
      <textFields count="7">
        <textField type="skip"/>
        <textField type="skip" position="1"/>
        <textField position="25"/>
        <textField position="70"/>
        <textField position="75"/>
        <textField position="87"/>
        <textField position="99"/>
      </textFields>
    </textPr>
  </connection>
  <connection id="8" name="Rozpočet1621" type="6" refreshedVersion="0" background="1" saveData="1">
    <textPr fileType="dos" firstRow="14" sourceFile="D:\Rozpočty\Rozpočet1.txt" delimited="0" thousands=" ">
      <textFields count="7">
        <textField type="skip"/>
        <textField type="skip" position="1"/>
        <textField position="25"/>
        <textField position="70"/>
        <textField position="75"/>
        <textField position="87"/>
        <textField position="99"/>
      </textFields>
    </textPr>
  </connection>
  <connection id="9" name="Rozpočet1651" type="6" refreshedVersion="0" background="1" saveData="1">
    <textPr fileType="dos" firstRow="14" sourceFile="D:\Rozpočty\Rozpočet1.txt" delimited="0" thousands=" ">
      <textFields count="7">
        <textField type="skip"/>
        <textField type="skip" position="1"/>
        <textField position="25"/>
        <textField position="70"/>
        <textField position="75"/>
        <textField position="87"/>
        <textField position="99"/>
      </textFields>
    </textPr>
  </connection>
</connections>
</file>

<file path=xl/sharedStrings.xml><?xml version="1.0" encoding="utf-8"?>
<sst xmlns="http://schemas.openxmlformats.org/spreadsheetml/2006/main" count="360" uniqueCount="136">
  <si>
    <t>Výkaz výměr - Specifikace</t>
  </si>
  <si>
    <t>Elektroinstalace</t>
  </si>
  <si>
    <t>Akce:</t>
  </si>
  <si>
    <t>Investor:</t>
  </si>
  <si>
    <t>Výkaz výměr - Specifikace neobsahuje :</t>
  </si>
  <si>
    <t>Poznámka :</t>
  </si>
  <si>
    <t>Je-li v rozpočtu (nebo ve výkazu) uveden výrobek nebo konstrukce či její prvek ukazující na konkrétního výrobce je tuto skutečnost třeba jednoznačně chápat jako příklad z možných variant z důvodu jasné specifikace technické a uživatelské parametrizace prvku, výrobku, systému nebo konstrukce s tím, že konečné použití konkrétního výrobku, prvku, systému nebo konstrukce (z možné variace výrobců nebo dodavatelů) při průkazném splnění deklarovaných nebo popisem stanovených technických specifikací a technických a  uživatelských standardů je na zhotoviteli stavby.</t>
  </si>
  <si>
    <t>Cena položek je uvedena vč. recyklačních poplatků</t>
  </si>
  <si>
    <t>Vypracoval : Roman Hladík</t>
  </si>
  <si>
    <t>Elektroinstalace - vnitřní</t>
  </si>
  <si>
    <t>materiál</t>
  </si>
  <si>
    <t>montáž</t>
  </si>
  <si>
    <t>Název položky</t>
  </si>
  <si>
    <t>jm</t>
  </si>
  <si>
    <t>množství</t>
  </si>
  <si>
    <t>kč/jm</t>
  </si>
  <si>
    <t>celkem</t>
  </si>
  <si>
    <t>Krabice elinstalační plastová KP67/2 pod omítku prázdná</t>
  </si>
  <si>
    <t>ks</t>
  </si>
  <si>
    <t>Krabice elinstalační plastová KU 68-1902 s víčkem pod omítku - rozvodná</t>
  </si>
  <si>
    <t>Krabice elinstalační plastová KO97/5 prázdná s víčkem pod omítku rozvodná</t>
  </si>
  <si>
    <t>Krabice elinstalační plastová KT250 prázdná s víčkem pod omítku</t>
  </si>
  <si>
    <t>Krabice elinstalační plastová 6455-11P se svorkovnicí a víčkem nad omítku IP54</t>
  </si>
  <si>
    <t>Trubka ohebná PVC, 320N, FX16 pod omítku samozhášivá</t>
  </si>
  <si>
    <t>m</t>
  </si>
  <si>
    <t>Trubka ohebná PVC, 320N, FX25 pod omítku samozhášivá</t>
  </si>
  <si>
    <t>Trubka ohebná PVC, 320N, FX25 samozhášivá vč. kolen, spojek a příchytek</t>
  </si>
  <si>
    <t>Zemní kabelová chránička d=40mm</t>
  </si>
  <si>
    <t>Kabel CYKY-O 3x1,5</t>
  </si>
  <si>
    <t>Kabel CYKY-J 3x1,5</t>
  </si>
  <si>
    <t>Kabel CYKY-J 3x2,5</t>
  </si>
  <si>
    <t>Kabel CYKY-J 5x1,5</t>
  </si>
  <si>
    <t>Kabel CYKY-J 5x4</t>
  </si>
  <si>
    <t>Kabel JYTY-O 2x1</t>
  </si>
  <si>
    <t>Zásuvka 230V/16A pod om. IP20 otoč, clonky, dvojitá</t>
  </si>
  <si>
    <t>Zásuvka 230V/16A pod om. IP20, clonky, vč. rám.</t>
  </si>
  <si>
    <t>Zásuvka 230V/16A pod om. IP20, clonky, vč. rám. a sv. přep.</t>
  </si>
  <si>
    <t>Vypínač řaz. 1 230V/10A pod omítku IP20 vč. kolébky a rám.</t>
  </si>
  <si>
    <t>Vypínač řaz. 5 230V/10A pod omítku IP20 vč. kolébky a rám.</t>
  </si>
  <si>
    <t>Vypínač řaz. 6 230V/10A pod omítku IP20 vč. kolébky a rám.</t>
  </si>
  <si>
    <t>Vypínač řaz. 7 230V/10A pod omítku IP20 vč. kolébky a rám.</t>
  </si>
  <si>
    <t>Tlačítko řaz. 1/0 230V/10A pod omítku IP20 vč. kolébky a rám.</t>
  </si>
  <si>
    <t>Regulátor el. předřadníků 1-10V, vč. krytu a rám. (krátkocestné ovl.)</t>
  </si>
  <si>
    <t>Zásuvka 400V/16A 5P pod omítku vč. krabice</t>
  </si>
  <si>
    <t>Pohybový spínač 230V/10A IP44 180°</t>
  </si>
  <si>
    <t>Multifunkční časové relé do el. krabice SMR-B s galv. odděleným vstupem</t>
  </si>
  <si>
    <t>Vodič CY 10 zž</t>
  </si>
  <si>
    <t>Vodič CY 16 zž</t>
  </si>
  <si>
    <t>Hlavní ochranná přípojnice</t>
  </si>
  <si>
    <t>Svorka pro pospojení vč. Cu pásku</t>
  </si>
  <si>
    <t>Montáž a zapojení vetilátoru</t>
  </si>
  <si>
    <t>Stavební sádra</t>
  </si>
  <si>
    <t>kg</t>
  </si>
  <si>
    <t>Drobný materiál (% z materálu)</t>
  </si>
  <si>
    <t>%</t>
  </si>
  <si>
    <t>Sekání prostupy a stavební přípomoce (% z montáží)</t>
  </si>
  <si>
    <t>Celkem</t>
  </si>
  <si>
    <t>Elektroinstalace - napojení NN - měření el. energie - napojení rozváděčů</t>
  </si>
  <si>
    <t>Kabel CYKY-J 4x10</t>
  </si>
  <si>
    <t>Úprava stávajícího hlavního rozváděče (jištění 3x25A, ukončení kabelu)</t>
  </si>
  <si>
    <t>kpl</t>
  </si>
  <si>
    <t>Lišta PVC 40x40 vč. kolen, spojek a koncovek</t>
  </si>
  <si>
    <t>Ukončení kabelů do 4x10</t>
  </si>
  <si>
    <t>Svítidla vč. zdrojů a předřadníků</t>
  </si>
  <si>
    <t>"A" typ: Svítidlo 2x36W, T8, ALDP mřížka leštěná parabolická, IP20 vč. zdroje, EVG DIMM 1-10V, přisazné (1278x330x87mm)</t>
  </si>
  <si>
    <t>"A-NO" typ: Svítidlo 2x36W, T8, ALDP mřížka leštěná parabolická, IP20 vč. zdroje, EVG DIMM 1-10V, přisazné (1278x330x87mm) - Nouzový zdroj</t>
  </si>
  <si>
    <t>"B" typ: Svítidlo 2x58W, T8, ALDP mřížka leštěná parabolická, IP20 vč. zdroje, EVG DIMM 1-10V, přisazné (1578x330x87mm)</t>
  </si>
  <si>
    <t>"B-NO" typ: Svítidlo 2x58W, T8, ALDP mřížka leštěná parabolická, IP20 vč. zdroje, EVG DIMM 1-10V, přisazné (1578x330x87mm) - Nouzový zdroj</t>
  </si>
  <si>
    <t>"C" typ: Svítidlo 2x36W, T8, čirý prismatický kryt, IP40 vč. zdroje, EVG, přisazné (1250x180x65mm)</t>
  </si>
  <si>
    <t>"D" typ: Svítidlo 1x36W, T8, čirý prismatický kryt, IP40 vč. zdroje, EVG, přisazné (1250x110x75mm)</t>
  </si>
  <si>
    <t>"M" typ: Svítidlo kruhové, 1x26W, G24q3, d=280mm, h=120mm, IP43, opálový skleněný kryt, kovová základna vč. zdrojů, stropní</t>
  </si>
  <si>
    <t>"O" typ: Svítidlo na umyvadlo 2x40W E14, IP20</t>
  </si>
  <si>
    <t>"N" typ: Svítidlo kruhové, 2x26W, G24q3, d=420mm, h=125mm, IP43, opálový skleněný kryt, kovová základna vč. zdrojů, stropní</t>
  </si>
  <si>
    <t>"NO" typ: Svítidlo nouzové 8W/1hod T5, G5, IP22, autotest</t>
  </si>
  <si>
    <t>Sekání, prostupy a stavební přípomoce (% z montáží)</t>
  </si>
  <si>
    <t>Rozváděč RP0</t>
  </si>
  <si>
    <t>Skříň 580x885x160, 6x21 mod (126),Oceloplechová, zapuštěná IP30/20 vč. vkl. Konstrukce</t>
  </si>
  <si>
    <t>Hlavní vypínač 3P 63A DIN vč připojovacího příslušenství</t>
  </si>
  <si>
    <t>Svodič přepětí 4p, kategorie T1 a T2</t>
  </si>
  <si>
    <t>Jistič 3B16A 10kA</t>
  </si>
  <si>
    <t>Jistič 3B20A 10kA</t>
  </si>
  <si>
    <t>Jistič 3C16A 10kA</t>
  </si>
  <si>
    <t>Jistič 1B16A 10kA</t>
  </si>
  <si>
    <t>Jistič 1B10A 10kA</t>
  </si>
  <si>
    <t>Jistič 1B6A 10kA</t>
  </si>
  <si>
    <t>Proudový chránič 40/0,03/4 (typ AC)</t>
  </si>
  <si>
    <t>Asymetrický cyklovač s nastavitelnými časy obou cyklů, 230V/10A</t>
  </si>
  <si>
    <t>Stykač RSI-20-20, 20A(AC1), 230V</t>
  </si>
  <si>
    <t>Ukončení kabelů v rozváděči do 4x10</t>
  </si>
  <si>
    <t>Přípojnice PE, N, HOP, Lišty DIN, propojovací přípojnice 63A/3P, svorky, štítky, vodiče</t>
  </si>
  <si>
    <t>set</t>
  </si>
  <si>
    <t>Satelitní a televizní systém</t>
  </si>
  <si>
    <t>Terrestrální anténa</t>
  </si>
  <si>
    <t>Připojení na stávající TV systém</t>
  </si>
  <si>
    <t>Koax kabel 75Ohm</t>
  </si>
  <si>
    <t>Trubka tuhá PVC, 320N, VRM25 samozhášivá vč. kolen, spojek a příchytek</t>
  </si>
  <si>
    <t>Krabice elinstalační plastová KU 68-1902 s víčkem pod omítku</t>
  </si>
  <si>
    <t>Krabice elinstalační plastová KO97/5 prázdná s víčkem pod omítku</t>
  </si>
  <si>
    <t>Zásuvka TV/SAT/R koncová pod om. IP20, vč. rám.</t>
  </si>
  <si>
    <t>Strukturovaná kabeláž, telefon, domácí telefon</t>
  </si>
  <si>
    <t>Kabeláž UTP Cat6</t>
  </si>
  <si>
    <t>Datová zásuvka dvojnásobná, maska, keyston, kryt, rám. - vč. proměření</t>
  </si>
  <si>
    <t>WiFi router 802.11a/b/g/n/ac až 1750Mbps, Dual-Band (2.4GHz 450Mbps + 5 GHz 1300Mbps), 3 odnímatelné antény, 2x USB 2.0, 1x GWAN, 4x GLAN vč. konfigurace</t>
  </si>
  <si>
    <t>Wifi Anténa 27dBm s integrovaným WiFi 802.11 b/g/n, až 300Mbps, 2.4GHZ, MIMO, funkce AP/Hotspot, 1x LAN, PoE</t>
  </si>
  <si>
    <t>Trubka ohebná PVC, 320N, FX32 pod omítku samozhášivá</t>
  </si>
  <si>
    <t>Připojení na stávající datový rozvod KD</t>
  </si>
  <si>
    <t>Hromosvody - Uzemnění</t>
  </si>
  <si>
    <t>Zemnící pásek FeZn 30x4</t>
  </si>
  <si>
    <t>Zemnící drát FeZn 10</t>
  </si>
  <si>
    <t>Zemnící drát AlMgSi 8</t>
  </si>
  <si>
    <t>Svorka SS spojovací</t>
  </si>
  <si>
    <t>Svorka SZ zkušební</t>
  </si>
  <si>
    <t>Svorka SK křížová</t>
  </si>
  <si>
    <t>Svorka ST Okapové potrubí</t>
  </si>
  <si>
    <t>Svorka pro připojení náhodných součástí</t>
  </si>
  <si>
    <t>Svorka univerzální</t>
  </si>
  <si>
    <t>Podpěra svodu (plast 20mm)</t>
  </si>
  <si>
    <t>Krabice pro SZ</t>
  </si>
  <si>
    <t>Ochranný úhelník</t>
  </si>
  <si>
    <t>Držák OU</t>
  </si>
  <si>
    <t>Svorka SR03 páska-drát</t>
  </si>
  <si>
    <t>Svorka SR02 páska-páska</t>
  </si>
  <si>
    <t>Stavební přípomoce (% z montáží)</t>
  </si>
  <si>
    <t>HZS, PD, revize</t>
  </si>
  <si>
    <t>Doklady, předávací protokoly, atesty</t>
  </si>
  <si>
    <t>PD skutečného provedení</t>
  </si>
  <si>
    <t>Autorský dozor</t>
  </si>
  <si>
    <t>Koordinace</t>
  </si>
  <si>
    <t>Demontáže</t>
  </si>
  <si>
    <t>hod</t>
  </si>
  <si>
    <t>Revize</t>
  </si>
  <si>
    <t>Rekapitulace</t>
  </si>
  <si>
    <t>Celkem materiál a montáž</t>
  </si>
  <si>
    <t>bez DPH</t>
  </si>
  <si>
    <t>Celková cena</t>
  </si>
  <si>
    <t>vč.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</si>
</sst>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.0\ _K_č_-;\-* #,##0.0\ _K_č_-;_-* &quot;-&quot;?\ _K_č_-;_-@_-"/>
    <numFmt numFmtId="165" formatCode="##&quot;% DPH&quot;"/>
    <numFmt numFmtId="166" formatCode="&quot;Celková cena     &quot;???,???.?0\ &quot;Kč&quot;\ &quot;vč. DPH 5%&quot;"/>
    <numFmt numFmtId="167" formatCode="???,???.?0\ &quot;Kč&quot;\ &quot;vč. DPH 15%&quot;"/>
    <numFmt numFmtId="168" formatCode="&quot;Základ    &quot;???,???.?0\ &quot;Kč&quot;"/>
    <numFmt numFmtId="169" formatCode="&quot;DPH &quot;???,???.?0\ &quot;Kč&quot;"/>
    <numFmt numFmtId="170" formatCode="???,???.?0\ &quot;Kč&quot;\ &quot;vč. DPH 21%&quot;"/>
    <numFmt numFmtId="171" formatCode="###,###.\-\ "/>
    <numFmt numFmtId="172" formatCode="###,###.\-"/>
  </numFmts>
  <fonts count="29">
    <font>
      <sz val="10"/>
      <name val="Arial CE"/>
      <charset val="238"/>
    </font>
    <font>
      <sz val="10"/>
      <name val="Arial CE"/>
      <charset val="238"/>
    </font>
    <font>
      <b/>
      <sz val="2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u/>
      <sz val="9"/>
      <name val="Arial CE"/>
      <charset val="238"/>
    </font>
    <font>
      <sz val="7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6"/>
      <name val="Arial CE"/>
      <charset val="238"/>
    </font>
    <font>
      <b/>
      <sz val="6"/>
      <name val="Arial CE"/>
      <charset val="238"/>
    </font>
    <font>
      <b/>
      <sz val="6"/>
      <name val="Arial CE"/>
      <family val="2"/>
      <charset val="238"/>
    </font>
    <font>
      <sz val="6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5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name val="EurosTEE"/>
      <charset val="238"/>
    </font>
    <font>
      <sz val="10"/>
      <name val="EurosTEE"/>
      <charset val="238"/>
    </font>
    <font>
      <b/>
      <i/>
      <u/>
      <sz val="13"/>
      <name val="Arial CE"/>
      <family val="2"/>
      <charset val="238"/>
    </font>
    <font>
      <sz val="18"/>
      <color indexed="8"/>
      <name val="EurosTEEBla"/>
      <charset val="238"/>
    </font>
    <font>
      <sz val="14"/>
      <color indexed="49"/>
      <name val="EurosTEEBla"/>
      <charset val="238"/>
    </font>
    <font>
      <sz val="25"/>
      <color indexed="49"/>
      <name val="EurosTEEBla"/>
      <charset val="238"/>
    </font>
    <font>
      <sz val="11"/>
      <color indexed="49"/>
      <name val="EurosTEEBla"/>
      <charset val="238"/>
    </font>
    <font>
      <b/>
      <sz val="11"/>
      <name val="Arial CE"/>
      <family val="2"/>
      <charset val="238"/>
    </font>
    <font>
      <b/>
      <i/>
      <sz val="16"/>
      <color indexed="8"/>
      <name val="EurosTEEBla"/>
      <charset val="238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8">
    <xf numFmtId="0" fontId="0" fillId="0" borderId="0"/>
    <xf numFmtId="171" fontId="16" fillId="0" borderId="29">
      <alignment horizontal="left"/>
    </xf>
    <xf numFmtId="0" fontId="17" fillId="0" borderId="0" applyNumberFormat="0" applyAlignment="0">
      <alignment horizontal="center"/>
    </xf>
    <xf numFmtId="0" fontId="18" fillId="0" borderId="0">
      <alignment horizontal="center"/>
    </xf>
    <xf numFmtId="0" fontId="19" fillId="3" borderId="0">
      <alignment horizontal="left"/>
    </xf>
    <xf numFmtId="0" fontId="20" fillId="3" borderId="0"/>
    <xf numFmtId="0" fontId="20" fillId="0" borderId="0">
      <alignment horizontal="left"/>
    </xf>
    <xf numFmtId="0" fontId="21" fillId="0" borderId="0">
      <alignment horizontal="left"/>
    </xf>
    <xf numFmtId="49" fontId="22" fillId="0" borderId="0">
      <alignment horizontal="center" vertical="center"/>
    </xf>
    <xf numFmtId="49" fontId="23" fillId="0" borderId="0">
      <alignment horizontal="center" vertical="center"/>
    </xf>
    <xf numFmtId="49" fontId="24" fillId="0" borderId="1">
      <alignment horizontal="center" vertical="center"/>
    </xf>
    <xf numFmtId="49" fontId="25" fillId="0" borderId="0">
      <alignment horizontal="center" vertical="center"/>
    </xf>
    <xf numFmtId="0" fontId="26" fillId="0" borderId="0"/>
    <xf numFmtId="172" fontId="18" fillId="0" borderId="0" applyNumberFormat="0" applyAlignment="0">
      <alignment horizontal="center"/>
    </xf>
    <xf numFmtId="0" fontId="27" fillId="0" borderId="0">
      <alignment horizontal="center"/>
    </xf>
    <xf numFmtId="0" fontId="8" fillId="0" borderId="0"/>
    <xf numFmtId="0" fontId="9" fillId="0" borderId="0"/>
    <xf numFmtId="0" fontId="28" fillId="0" borderId="0"/>
  </cellStyleXfs>
  <cellXfs count="130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49" fontId="6" fillId="0" borderId="0" xfId="0" applyNumberFormat="1" applyFont="1"/>
    <xf numFmtId="0" fontId="7" fillId="0" borderId="0" xfId="0" applyFont="1"/>
    <xf numFmtId="49" fontId="7" fillId="0" borderId="0" xfId="0" applyNumberFormat="1" applyFont="1"/>
    <xf numFmtId="49" fontId="7" fillId="0" borderId="0" xfId="0" applyNumberFormat="1" applyFont="1" applyAlignment="1"/>
    <xf numFmtId="49" fontId="0" fillId="0" borderId="0" xfId="0" applyNumberFormat="1"/>
    <xf numFmtId="14" fontId="7" fillId="0" borderId="0" xfId="0" applyNumberFormat="1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Alignment="1">
      <alignment horizont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0" fillId="0" borderId="5" xfId="0" applyNumberFormat="1" applyFont="1" applyBorder="1" applyAlignment="1">
      <alignment horizontal="justify" vertical="center"/>
    </xf>
    <xf numFmtId="49" fontId="10" fillId="2" borderId="6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vertical="center"/>
    </xf>
    <xf numFmtId="43" fontId="10" fillId="0" borderId="6" xfId="0" applyNumberFormat="1" applyFont="1" applyBorder="1" applyAlignment="1">
      <alignment vertical="center"/>
    </xf>
    <xf numFmtId="43" fontId="10" fillId="0" borderId="7" xfId="0" applyNumberFormat="1" applyFont="1" applyBorder="1" applyAlignment="1">
      <alignment vertical="center"/>
    </xf>
    <xf numFmtId="43" fontId="10" fillId="0" borderId="8" xfId="0" applyNumberFormat="1" applyFont="1" applyBorder="1" applyAlignment="1">
      <alignment vertical="center"/>
    </xf>
    <xf numFmtId="43" fontId="10" fillId="0" borderId="0" xfId="0" applyNumberFormat="1" applyFont="1" applyBorder="1" applyAlignment="1">
      <alignment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vertical="center"/>
    </xf>
    <xf numFmtId="49" fontId="10" fillId="0" borderId="5" xfId="0" applyNumberFormat="1" applyFont="1" applyFill="1" applyBorder="1" applyAlignment="1">
      <alignment vertical="center"/>
    </xf>
    <xf numFmtId="49" fontId="10" fillId="0" borderId="9" xfId="0" applyNumberFormat="1" applyFont="1" applyBorder="1" applyAlignment="1">
      <alignment vertical="center"/>
    </xf>
    <xf numFmtId="49" fontId="10" fillId="2" borderId="10" xfId="0" applyNumberFormat="1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vertical="center"/>
    </xf>
    <xf numFmtId="43" fontId="10" fillId="0" borderId="11" xfId="0" applyNumberFormat="1" applyFont="1" applyBorder="1" applyAlignment="1">
      <alignment vertical="center"/>
    </xf>
    <xf numFmtId="49" fontId="10" fillId="0" borderId="12" xfId="0" applyNumberFormat="1" applyFont="1" applyBorder="1" applyAlignment="1">
      <alignment vertical="center"/>
    </xf>
    <xf numFmtId="49" fontId="10" fillId="0" borderId="13" xfId="0" applyNumberFormat="1" applyFont="1" applyBorder="1" applyAlignment="1">
      <alignment horizontal="center" vertical="center"/>
    </xf>
    <xf numFmtId="164" fontId="10" fillId="0" borderId="14" xfId="0" applyNumberFormat="1" applyFont="1" applyFill="1" applyBorder="1" applyAlignment="1">
      <alignment vertical="center"/>
    </xf>
    <xf numFmtId="43" fontId="10" fillId="0" borderId="14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44" fontId="10" fillId="0" borderId="17" xfId="0" applyNumberFormat="1" applyFont="1" applyBorder="1" applyAlignment="1">
      <alignment vertical="center"/>
    </xf>
    <xf numFmtId="0" fontId="0" fillId="0" borderId="0" xfId="0" applyBorder="1"/>
    <xf numFmtId="0" fontId="10" fillId="0" borderId="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44" fontId="10" fillId="0" borderId="18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8" xfId="0" applyFont="1" applyBorder="1" applyAlignment="1">
      <alignment vertical="center"/>
    </xf>
    <xf numFmtId="43" fontId="10" fillId="0" borderId="18" xfId="0" applyNumberFormat="1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44" fontId="11" fillId="0" borderId="20" xfId="0" applyNumberFormat="1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0" fillId="0" borderId="0" xfId="0" applyFill="1"/>
    <xf numFmtId="0" fontId="11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4" fontId="11" fillId="0" borderId="0" xfId="0" applyNumberFormat="1" applyFont="1" applyBorder="1" applyAlignment="1">
      <alignment vertical="center"/>
    </xf>
    <xf numFmtId="49" fontId="10" fillId="0" borderId="5" xfId="0" applyNumberFormat="1" applyFont="1" applyBorder="1" applyAlignment="1">
      <alignment vertical="top" wrapText="1"/>
    </xf>
    <xf numFmtId="49" fontId="10" fillId="0" borderId="21" xfId="0" applyNumberFormat="1" applyFont="1" applyBorder="1" applyAlignment="1">
      <alignment horizontal="justify" vertical="top" wrapText="1"/>
    </xf>
    <xf numFmtId="49" fontId="10" fillId="2" borderId="22" xfId="0" applyNumberFormat="1" applyFont="1" applyFill="1" applyBorder="1" applyAlignment="1">
      <alignment horizontal="center" vertical="center"/>
    </xf>
    <xf numFmtId="164" fontId="10" fillId="0" borderId="23" xfId="0" applyNumberFormat="1" applyFont="1" applyFill="1" applyBorder="1" applyAlignment="1">
      <alignment vertical="center"/>
    </xf>
    <xf numFmtId="49" fontId="10" fillId="0" borderId="22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justify" vertical="center"/>
    </xf>
    <xf numFmtId="0" fontId="8" fillId="0" borderId="0" xfId="0" applyFont="1" applyFill="1" applyAlignment="1">
      <alignment vertical="center"/>
    </xf>
    <xf numFmtId="43" fontId="10" fillId="0" borderId="13" xfId="0" applyNumberFormat="1" applyFont="1" applyBorder="1" applyAlignment="1">
      <alignment vertical="center"/>
    </xf>
    <xf numFmtId="0" fontId="1" fillId="0" borderId="0" xfId="0" applyFont="1"/>
    <xf numFmtId="49" fontId="10" fillId="0" borderId="5" xfId="0" applyNumberFormat="1" applyFont="1" applyBorder="1" applyAlignment="1">
      <alignment vertical="center" wrapText="1"/>
    </xf>
    <xf numFmtId="0" fontId="10" fillId="0" borderId="9" xfId="0" applyNumberFormat="1" applyFont="1" applyBorder="1" applyAlignment="1">
      <alignment vertical="center" wrapText="1"/>
    </xf>
    <xf numFmtId="49" fontId="10" fillId="0" borderId="10" xfId="0" applyNumberFormat="1" applyFont="1" applyBorder="1" applyAlignment="1">
      <alignment horizontal="center" vertical="center"/>
    </xf>
    <xf numFmtId="43" fontId="10" fillId="0" borderId="10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49" fontId="10" fillId="0" borderId="21" xfId="0" applyNumberFormat="1" applyFont="1" applyFill="1" applyBorder="1" applyAlignment="1">
      <alignment horizontal="justify" vertical="center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49" fontId="10" fillId="0" borderId="22" xfId="0" applyNumberFormat="1" applyFont="1" applyFill="1" applyBorder="1" applyAlignment="1">
      <alignment horizontal="center" vertical="center"/>
    </xf>
    <xf numFmtId="43" fontId="10" fillId="0" borderId="6" xfId="0" applyNumberFormat="1" applyFont="1" applyFill="1" applyBorder="1" applyAlignment="1">
      <alignment vertical="center"/>
    </xf>
    <xf numFmtId="43" fontId="10" fillId="0" borderId="7" xfId="0" applyNumberFormat="1" applyFont="1" applyFill="1" applyBorder="1" applyAlignment="1">
      <alignment vertical="center"/>
    </xf>
    <xf numFmtId="43" fontId="10" fillId="0" borderId="8" xfId="0" applyNumberFormat="1" applyFont="1" applyFill="1" applyBorder="1" applyAlignment="1">
      <alignment vertical="center"/>
    </xf>
    <xf numFmtId="43" fontId="10" fillId="0" borderId="0" xfId="0" applyNumberFormat="1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44" fontId="10" fillId="0" borderId="17" xfId="0" applyNumberFormat="1" applyFont="1" applyFill="1" applyBorder="1" applyAlignment="1">
      <alignment vertical="center"/>
    </xf>
    <xf numFmtId="0" fontId="0" fillId="0" borderId="0" xfId="0" applyFill="1" applyBorder="1"/>
    <xf numFmtId="0" fontId="10" fillId="0" borderId="8" xfId="0" applyFont="1" applyFill="1" applyBorder="1" applyAlignment="1">
      <alignment vertical="center"/>
    </xf>
    <xf numFmtId="44" fontId="10" fillId="0" borderId="18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18" xfId="0" applyFont="1" applyFill="1" applyBorder="1" applyAlignment="1">
      <alignment vertical="center"/>
    </xf>
    <xf numFmtId="43" fontId="10" fillId="0" borderId="18" xfId="0" applyNumberFormat="1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44" fontId="11" fillId="0" borderId="20" xfId="0" applyNumberFormat="1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0" fillId="0" borderId="24" xfId="0" applyBorder="1"/>
    <xf numFmtId="0" fontId="0" fillId="0" borderId="24" xfId="0" applyFill="1" applyBorder="1"/>
    <xf numFmtId="0" fontId="11" fillId="0" borderId="25" xfId="0" applyFont="1" applyBorder="1" applyAlignment="1">
      <alignment horizontal="center" vertical="center"/>
    </xf>
    <xf numFmtId="0" fontId="10" fillId="0" borderId="26" xfId="0" applyNumberFormat="1" applyFont="1" applyBorder="1" applyAlignment="1">
      <alignment horizontal="justify" vertical="center"/>
    </xf>
    <xf numFmtId="0" fontId="10" fillId="0" borderId="27" xfId="0" applyNumberFormat="1" applyFont="1" applyBorder="1" applyAlignment="1">
      <alignment horizontal="justify" vertical="center"/>
    </xf>
    <xf numFmtId="165" fontId="10" fillId="0" borderId="28" xfId="0" applyNumberFormat="1" applyFont="1" applyFill="1" applyBorder="1" applyAlignment="1">
      <alignment horizontal="right" vertical="center"/>
    </xf>
    <xf numFmtId="0" fontId="10" fillId="0" borderId="17" xfId="0" applyFont="1" applyBorder="1" applyAlignment="1">
      <alignment vertical="center"/>
    </xf>
    <xf numFmtId="0" fontId="8" fillId="0" borderId="0" xfId="0" applyFont="1" applyFill="1"/>
    <xf numFmtId="0" fontId="12" fillId="0" borderId="0" xfId="0" applyFont="1" applyFill="1"/>
    <xf numFmtId="0" fontId="10" fillId="0" borderId="0" xfId="0" applyFont="1" applyFill="1"/>
    <xf numFmtId="166" fontId="0" fillId="0" borderId="0" xfId="0" applyNumberFormat="1" applyFill="1"/>
    <xf numFmtId="167" fontId="12" fillId="0" borderId="0" xfId="0" applyNumberFormat="1" applyFont="1" applyFill="1" applyAlignment="1">
      <alignment horizontal="right" vertical="center"/>
    </xf>
    <xf numFmtId="0" fontId="13" fillId="0" borderId="0" xfId="0" applyFont="1" applyFill="1"/>
    <xf numFmtId="165" fontId="13" fillId="0" borderId="0" xfId="0" applyNumberFormat="1" applyFont="1" applyFill="1" applyBorder="1" applyAlignment="1">
      <alignment horizontal="right" vertical="center"/>
    </xf>
    <xf numFmtId="170" fontId="12" fillId="0" borderId="0" xfId="0" applyNumberFormat="1" applyFont="1" applyFill="1" applyAlignment="1">
      <alignment horizontal="right" vertical="center"/>
    </xf>
    <xf numFmtId="0" fontId="14" fillId="0" borderId="0" xfId="0" applyFont="1" applyFill="1"/>
    <xf numFmtId="0" fontId="15" fillId="0" borderId="0" xfId="0" applyFont="1" applyFill="1"/>
    <xf numFmtId="0" fontId="10" fillId="0" borderId="24" xfId="0" applyFont="1" applyBorder="1"/>
    <xf numFmtId="0" fontId="7" fillId="0" borderId="0" xfId="0" applyNumberFormat="1" applyFont="1" applyAlignment="1">
      <alignment wrapText="1"/>
    </xf>
    <xf numFmtId="44" fontId="14" fillId="0" borderId="0" xfId="0" applyNumberFormat="1" applyFont="1" applyFill="1" applyAlignment="1"/>
    <xf numFmtId="44" fontId="10" fillId="0" borderId="26" xfId="0" applyNumberFormat="1" applyFont="1" applyBorder="1" applyAlignment="1">
      <alignment vertical="center"/>
    </xf>
    <xf numFmtId="44" fontId="10" fillId="0" borderId="28" xfId="0" applyNumberFormat="1" applyFont="1" applyBorder="1" applyAlignment="1">
      <alignment vertical="center"/>
    </xf>
    <xf numFmtId="44" fontId="11" fillId="0" borderId="1" xfId="0" applyNumberFormat="1" applyFont="1" applyBorder="1" applyAlignment="1">
      <alignment vertical="center"/>
    </xf>
    <xf numFmtId="44" fontId="11" fillId="0" borderId="20" xfId="0" applyNumberFormat="1" applyFont="1" applyBorder="1" applyAlignment="1">
      <alignment vertical="center"/>
    </xf>
    <xf numFmtId="44" fontId="11" fillId="0" borderId="19" xfId="0" applyNumberFormat="1" applyFont="1" applyBorder="1" applyAlignment="1">
      <alignment vertical="center"/>
    </xf>
    <xf numFmtId="44" fontId="8" fillId="0" borderId="0" xfId="0" applyNumberFormat="1" applyFont="1" applyFill="1" applyAlignment="1"/>
    <xf numFmtId="168" fontId="13" fillId="0" borderId="0" xfId="0" applyNumberFormat="1" applyFont="1" applyFill="1" applyAlignment="1"/>
    <xf numFmtId="169" fontId="13" fillId="0" borderId="0" xfId="0" applyNumberFormat="1" applyFont="1" applyFill="1" applyAlignment="1">
      <alignment horizontal="right"/>
    </xf>
    <xf numFmtId="169" fontId="13" fillId="0" borderId="0" xfId="0" applyNumberFormat="1" applyFont="1" applyFill="1" applyAlignment="1"/>
    <xf numFmtId="0" fontId="11" fillId="0" borderId="2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18">
    <cellStyle name="celkem nabídka" xfId="1"/>
    <cellStyle name="ceny" xfId="2"/>
    <cellStyle name="číslo položky" xfId="3"/>
    <cellStyle name="hlavička-název položky" xfId="4"/>
    <cellStyle name="hlavička-popis položky" xfId="5"/>
    <cellStyle name="horní nadpis" xfId="6"/>
    <cellStyle name="nadpis" xfId="7"/>
    <cellStyle name="Název nabídky" xfId="8"/>
    <cellStyle name="Název nabídky-adresa firmy" xfId="9"/>
    <cellStyle name="Název nabídky-firma" xfId="10"/>
    <cellStyle name="Název nabídky-popis firmy" xfId="11"/>
    <cellStyle name="název položky" xfId="12"/>
    <cellStyle name="Normální" xfId="0" builtinId="0"/>
    <cellStyle name="podceny" xfId="13"/>
    <cellStyle name="podnázev" xfId="14"/>
    <cellStyle name="podpoložka" xfId="15"/>
    <cellStyle name="popis položky" xfId="16"/>
    <cellStyle name="Styl 1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45982</xdr:colOff>
      <xdr:row>67</xdr:row>
      <xdr:rowOff>225654</xdr:rowOff>
    </xdr:from>
    <xdr:to>
      <xdr:col>0</xdr:col>
      <xdr:colOff>1405759</xdr:colOff>
      <xdr:row>67</xdr:row>
      <xdr:rowOff>893377</xdr:rowOff>
    </xdr:to>
    <xdr:pic>
      <xdr:nvPicPr>
        <xdr:cNvPr id="2" name="Obrázek 1" descr="katalog2010_Stránka_110-obráze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982" y="13732104"/>
          <a:ext cx="1359777" cy="667723"/>
        </a:xfrm>
        <a:prstGeom prst="rect">
          <a:avLst/>
        </a:prstGeom>
      </xdr:spPr>
    </xdr:pic>
    <xdr:clientData/>
  </xdr:twoCellAnchor>
  <xdr:twoCellAnchor editAs="oneCell">
    <xdr:from>
      <xdr:col>0</xdr:col>
      <xdr:colOff>1445172</xdr:colOff>
      <xdr:row>67</xdr:row>
      <xdr:rowOff>124811</xdr:rowOff>
    </xdr:from>
    <xdr:to>
      <xdr:col>0</xdr:col>
      <xdr:colOff>3048525</xdr:colOff>
      <xdr:row>67</xdr:row>
      <xdr:rowOff>890857</xdr:rowOff>
    </xdr:to>
    <xdr:pic>
      <xdr:nvPicPr>
        <xdr:cNvPr id="3" name="Obrázek 2" descr="katalog2010_Stránka_110-rozměry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45172" y="13631261"/>
          <a:ext cx="1603353" cy="766046"/>
        </a:xfrm>
        <a:prstGeom prst="rect">
          <a:avLst/>
        </a:prstGeom>
      </xdr:spPr>
    </xdr:pic>
    <xdr:clientData/>
  </xdr:twoCellAnchor>
  <xdr:twoCellAnchor editAs="oneCell">
    <xdr:from>
      <xdr:col>0</xdr:col>
      <xdr:colOff>50801</xdr:colOff>
      <xdr:row>59</xdr:row>
      <xdr:rowOff>247650</xdr:rowOff>
    </xdr:from>
    <xdr:to>
      <xdr:col>0</xdr:col>
      <xdr:colOff>971550</xdr:colOff>
      <xdr:row>59</xdr:row>
      <xdr:rowOff>800100</xdr:rowOff>
    </xdr:to>
    <xdr:pic>
      <xdr:nvPicPr>
        <xdr:cNvPr id="4" name="Picture 3" descr="http://modus.cz/data/lighting/group/379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801" y="6696075"/>
          <a:ext cx="920749" cy="552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50801</xdr:colOff>
      <xdr:row>60</xdr:row>
      <xdr:rowOff>247650</xdr:rowOff>
    </xdr:from>
    <xdr:to>
      <xdr:col>0</xdr:col>
      <xdr:colOff>971550</xdr:colOff>
      <xdr:row>60</xdr:row>
      <xdr:rowOff>800100</xdr:rowOff>
    </xdr:to>
    <xdr:pic>
      <xdr:nvPicPr>
        <xdr:cNvPr id="5" name="Picture 3" descr="http://modus.cz/data/lighting/group/379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801" y="7534275"/>
          <a:ext cx="920749" cy="552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57150</xdr:colOff>
      <xdr:row>63</xdr:row>
      <xdr:rowOff>222250</xdr:rowOff>
    </xdr:from>
    <xdr:to>
      <xdr:col>0</xdr:col>
      <xdr:colOff>990600</xdr:colOff>
      <xdr:row>63</xdr:row>
      <xdr:rowOff>791447</xdr:rowOff>
    </xdr:to>
    <xdr:pic>
      <xdr:nvPicPr>
        <xdr:cNvPr id="6" name="Picture 1" descr="http://modus.cz/data/lighting/group/150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150" y="10023475"/>
          <a:ext cx="933450" cy="56919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63500</xdr:colOff>
      <xdr:row>64</xdr:row>
      <xdr:rowOff>241300</xdr:rowOff>
    </xdr:from>
    <xdr:to>
      <xdr:col>0</xdr:col>
      <xdr:colOff>1308100</xdr:colOff>
      <xdr:row>64</xdr:row>
      <xdr:rowOff>919709</xdr:rowOff>
    </xdr:to>
    <xdr:pic>
      <xdr:nvPicPr>
        <xdr:cNvPr id="7" name="Obrázek 6" descr="Aura 2 929acz - orez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3500" y="10880725"/>
          <a:ext cx="1244600" cy="678409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66</xdr:row>
      <xdr:rowOff>228600</xdr:rowOff>
    </xdr:from>
    <xdr:to>
      <xdr:col>0</xdr:col>
      <xdr:colOff>1651000</xdr:colOff>
      <xdr:row>66</xdr:row>
      <xdr:rowOff>924049</xdr:rowOff>
    </xdr:to>
    <xdr:pic>
      <xdr:nvPicPr>
        <xdr:cNvPr id="8" name="Obrázek 7" descr="Aura 4 931acz - orez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3500" y="12763500"/>
          <a:ext cx="1587500" cy="695449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62</xdr:row>
      <xdr:rowOff>222250</xdr:rowOff>
    </xdr:from>
    <xdr:to>
      <xdr:col>0</xdr:col>
      <xdr:colOff>990600</xdr:colOff>
      <xdr:row>62</xdr:row>
      <xdr:rowOff>791447</xdr:rowOff>
    </xdr:to>
    <xdr:pic>
      <xdr:nvPicPr>
        <xdr:cNvPr id="9" name="Picture 1" descr="http://modus.cz/data/lighting/group/150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150" y="9185275"/>
          <a:ext cx="933450" cy="56919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50801</xdr:colOff>
      <xdr:row>58</xdr:row>
      <xdr:rowOff>247650</xdr:rowOff>
    </xdr:from>
    <xdr:to>
      <xdr:col>0</xdr:col>
      <xdr:colOff>971550</xdr:colOff>
      <xdr:row>58</xdr:row>
      <xdr:rowOff>800100</xdr:rowOff>
    </xdr:to>
    <xdr:pic>
      <xdr:nvPicPr>
        <xdr:cNvPr id="10" name="Picture 3" descr="http://modus.cz/data/lighting/group/379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801" y="5857875"/>
          <a:ext cx="920749" cy="552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50801</xdr:colOff>
      <xdr:row>61</xdr:row>
      <xdr:rowOff>247650</xdr:rowOff>
    </xdr:from>
    <xdr:to>
      <xdr:col>0</xdr:col>
      <xdr:colOff>971550</xdr:colOff>
      <xdr:row>61</xdr:row>
      <xdr:rowOff>800100</xdr:rowOff>
    </xdr:to>
    <xdr:pic>
      <xdr:nvPicPr>
        <xdr:cNvPr id="11" name="Picture 3" descr="http://modus.cz/data/lighting/group/379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801" y="8372475"/>
          <a:ext cx="920749" cy="552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39414</xdr:colOff>
      <xdr:row>65</xdr:row>
      <xdr:rowOff>525517</xdr:rowOff>
    </xdr:from>
    <xdr:to>
      <xdr:col>0</xdr:col>
      <xdr:colOff>1346638</xdr:colOff>
      <xdr:row>65</xdr:row>
      <xdr:rowOff>878199</xdr:rowOff>
    </xdr:to>
    <xdr:pic>
      <xdr:nvPicPr>
        <xdr:cNvPr id="12" name="Obrázek 11" descr="Compolux - stropni a nastenna 2010_Stránka_23 obrázek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9414" y="12136492"/>
          <a:ext cx="1307224" cy="352682"/>
        </a:xfrm>
        <a:prstGeom prst="rect">
          <a:avLst/>
        </a:prstGeom>
      </xdr:spPr>
    </xdr:pic>
    <xdr:clientData/>
  </xdr:twoCellAnchor>
  <xdr:twoCellAnchor editAs="oneCell">
    <xdr:from>
      <xdr:col>0</xdr:col>
      <xdr:colOff>1340069</xdr:colOff>
      <xdr:row>65</xdr:row>
      <xdr:rowOff>131378</xdr:rowOff>
    </xdr:from>
    <xdr:to>
      <xdr:col>0</xdr:col>
      <xdr:colOff>1707931</xdr:colOff>
      <xdr:row>65</xdr:row>
      <xdr:rowOff>883236</xdr:rowOff>
    </xdr:to>
    <xdr:pic>
      <xdr:nvPicPr>
        <xdr:cNvPr id="13" name="Obrázek 12" descr="Compolux - stropni a nastenna 2010_Stránka_23 rozměry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340069" y="11742353"/>
          <a:ext cx="367862" cy="7518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ozpo&#269;et%20-%20KD%20Prose&#269;n&#233;%20v2(W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-R"/>
      <sheetName val="R"/>
      <sheetName val="Ú-V"/>
      <sheetName val="VV"/>
    </sheetNames>
    <sheetDataSet>
      <sheetData sheetId="0">
        <row r="10">
          <cell r="A10" t="str">
            <v>Stavební úpravy a přístavba části objektu č.p. 24 na st.p.č. 27 v k.ú Prosečné [733261]</v>
          </cell>
        </row>
        <row r="14">
          <cell r="A14" t="str">
            <v>Obec Prosečné, 50473 Prosečné</v>
          </cell>
        </row>
        <row r="27">
          <cell r="A27" t="str">
            <v>- dodávku a montáž VZT (pouze připojení)</v>
          </cell>
        </row>
        <row r="28">
          <cell r="A28" t="str">
            <v>- dodávku a montáž ÚT zařízení vč. M+R (pouze silová připojení)</v>
          </cell>
        </row>
        <row r="29">
          <cell r="A29" t="str">
            <v xml:space="preserve">- </v>
          </cell>
        </row>
        <row r="30">
          <cell r="A30" t="str">
            <v>- sat přijímače, televizory, PC a klientské stanice</v>
          </cell>
        </row>
        <row r="31">
          <cell r="A31" t="str">
            <v xml:space="preserve">- </v>
          </cell>
        </row>
        <row r="32">
          <cell r="A32" t="str">
            <v>- výkopové a zemní práce</v>
          </cell>
        </row>
        <row r="33">
          <cell r="A33" t="str">
            <v xml:space="preserve">- </v>
          </cell>
        </row>
        <row r="54">
          <cell r="A54">
            <v>42275</v>
          </cell>
        </row>
      </sheetData>
      <sheetData sheetId="1"/>
      <sheetData sheetId="2"/>
      <sheetData sheetId="3"/>
    </sheetDataSet>
  </externalBook>
</externalLink>
</file>

<file path=xl/queryTables/queryTable1.xml><?xml version="1.0" encoding="utf-8"?>
<queryTable xmlns="http://schemas.openxmlformats.org/spreadsheetml/2006/main" name="Rozpočet1_92" connectionId="9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Rozpočet1_42" connectionId="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Rozpočet1_78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ozpočet1_34" connectionId="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Rozpočet1_93" connectionId="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Rozpočet1_90" connectionId="8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Rozpočet1_95" connectionId="7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Rozpočet1_81" connectionId="6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Rozpočet1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6.xml"/><Relationship Id="rId3" Type="http://schemas.openxmlformats.org/officeDocument/2006/relationships/queryTable" Target="../queryTables/queryTable1.xml"/><Relationship Id="rId7" Type="http://schemas.openxmlformats.org/officeDocument/2006/relationships/queryTable" Target="../queryTables/query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4.xml"/><Relationship Id="rId11" Type="http://schemas.openxmlformats.org/officeDocument/2006/relationships/queryTable" Target="../queryTables/queryTable9.xml"/><Relationship Id="rId5" Type="http://schemas.openxmlformats.org/officeDocument/2006/relationships/queryTable" Target="../queryTables/queryTable3.xml"/><Relationship Id="rId10" Type="http://schemas.openxmlformats.org/officeDocument/2006/relationships/queryTable" Target="../queryTables/queryTable8.xml"/><Relationship Id="rId4" Type="http://schemas.openxmlformats.org/officeDocument/2006/relationships/queryTable" Target="../queryTables/queryTable2.xml"/><Relationship Id="rId9" Type="http://schemas.openxmlformats.org/officeDocument/2006/relationships/queryTable" Target="../queryTables/query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54"/>
  <sheetViews>
    <sheetView showGridLines="0" topLeftCell="A34" zoomScale="150" zoomScaleNormal="150" workbookViewId="0">
      <selection activeCell="B32" sqref="B32"/>
    </sheetView>
  </sheetViews>
  <sheetFormatPr defaultRowHeight="12.75"/>
  <cols>
    <col min="1" max="1" width="10.140625" bestFit="1" customWidth="1"/>
  </cols>
  <sheetData>
    <row r="5" spans="1:9" ht="26.25">
      <c r="A5" s="1" t="s">
        <v>0</v>
      </c>
      <c r="B5" s="2"/>
      <c r="C5" s="2"/>
      <c r="D5" s="2"/>
      <c r="E5" s="2"/>
      <c r="F5" s="2"/>
      <c r="G5" s="2"/>
      <c r="H5" s="2"/>
      <c r="I5" s="2"/>
    </row>
    <row r="7" spans="1:9" ht="18">
      <c r="A7" s="3" t="s">
        <v>1</v>
      </c>
      <c r="B7" s="2"/>
      <c r="C7" s="2"/>
      <c r="D7" s="2"/>
      <c r="E7" s="2"/>
      <c r="F7" s="2"/>
      <c r="G7" s="2"/>
      <c r="H7" s="2"/>
      <c r="I7" s="2"/>
    </row>
    <row r="9" spans="1:9">
      <c r="A9" s="4" t="s">
        <v>2</v>
      </c>
      <c r="B9" s="2"/>
      <c r="C9" s="2"/>
      <c r="D9" s="2"/>
      <c r="E9" s="4"/>
      <c r="F9" s="2"/>
      <c r="G9" s="2"/>
      <c r="H9" s="2"/>
      <c r="I9" s="2"/>
    </row>
    <row r="10" spans="1:9">
      <c r="A10" s="2" t="str">
        <f>'[1]Ú-R'!A10</f>
        <v>Stavební úpravy a přístavba části objektu č.p. 24 na st.p.č. 27 v k.ú Prosečné [733261]</v>
      </c>
      <c r="B10" s="2"/>
      <c r="C10" s="2"/>
      <c r="D10" s="2"/>
      <c r="E10" s="2"/>
      <c r="F10" s="2"/>
      <c r="G10" s="2"/>
      <c r="H10" s="2"/>
      <c r="I10" s="2"/>
    </row>
    <row r="11" spans="1:9">
      <c r="A11" s="2">
        <f>'[1]Ú-R'!A11</f>
        <v>0</v>
      </c>
      <c r="B11" s="2"/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2"/>
      <c r="E12" s="2"/>
      <c r="F12" s="2"/>
      <c r="G12" s="2"/>
      <c r="H12" s="2"/>
      <c r="I12" s="2"/>
    </row>
    <row r="13" spans="1:9">
      <c r="A13" s="4" t="s">
        <v>3</v>
      </c>
      <c r="B13" s="2"/>
      <c r="C13" s="2"/>
      <c r="D13" s="2"/>
      <c r="E13" s="2"/>
      <c r="F13" s="2"/>
      <c r="G13" s="2"/>
      <c r="H13" s="2"/>
      <c r="I13" s="2"/>
    </row>
    <row r="14" spans="1:9">
      <c r="A14" s="2" t="str">
        <f>'[1]Ú-R'!A14</f>
        <v>Obec Prosečné, 50473 Prosečné</v>
      </c>
      <c r="B14" s="2"/>
      <c r="C14" s="2"/>
      <c r="D14" s="2"/>
      <c r="E14" s="2"/>
      <c r="F14" s="2"/>
      <c r="G14" s="2"/>
      <c r="H14" s="2"/>
      <c r="I14" s="2"/>
    </row>
    <row r="15" spans="1:9">
      <c r="A15" s="2"/>
      <c r="B15" s="2"/>
      <c r="C15" s="2"/>
      <c r="D15" s="2"/>
      <c r="E15" s="2"/>
      <c r="F15" s="2"/>
      <c r="G15" s="2"/>
      <c r="H15" s="2"/>
      <c r="I15" s="2"/>
    </row>
    <row r="17" spans="1:9" ht="15.75">
      <c r="A17" s="5"/>
      <c r="B17" s="2"/>
      <c r="C17" s="2"/>
      <c r="D17" s="2"/>
      <c r="E17" s="2"/>
      <c r="F17" s="2"/>
      <c r="G17" s="2"/>
      <c r="H17" s="2"/>
      <c r="I17" s="2"/>
    </row>
    <row r="26" spans="1:9" s="7" customFormat="1" ht="12">
      <c r="A26" s="6" t="s">
        <v>4</v>
      </c>
    </row>
    <row r="27" spans="1:9" s="7" customFormat="1" ht="9.75">
      <c r="A27" s="8" t="str">
        <f>'[1]Ú-R'!A27</f>
        <v>- dodávku a montáž VZT (pouze připojení)</v>
      </c>
    </row>
    <row r="28" spans="1:9" s="7" customFormat="1" ht="9.75">
      <c r="A28" s="8" t="str">
        <f>'[1]Ú-R'!A28</f>
        <v>- dodávku a montáž ÚT zařízení vč. M+R (pouze silová připojení)</v>
      </c>
    </row>
    <row r="29" spans="1:9" s="7" customFormat="1" ht="9.75">
      <c r="A29" s="8" t="str">
        <f>'[1]Ú-R'!A29</f>
        <v xml:space="preserve">- </v>
      </c>
    </row>
    <row r="30" spans="1:9" s="7" customFormat="1" ht="9.75">
      <c r="A30" s="8" t="str">
        <f>'[1]Ú-R'!A30</f>
        <v>- sat přijímače, televizory, PC a klientské stanice</v>
      </c>
    </row>
    <row r="31" spans="1:9" s="7" customFormat="1" ht="9.75">
      <c r="A31" s="8" t="str">
        <f>'[1]Ú-R'!A31</f>
        <v xml:space="preserve">- </v>
      </c>
    </row>
    <row r="32" spans="1:9" s="7" customFormat="1" ht="9.75">
      <c r="A32" s="8" t="str">
        <f>'[1]Ú-R'!A32</f>
        <v>- výkopové a zemní práce</v>
      </c>
    </row>
    <row r="33" spans="1:9" s="7" customFormat="1" ht="9.75">
      <c r="A33" s="8" t="str">
        <f>'[1]Ú-R'!A33</f>
        <v xml:space="preserve">- </v>
      </c>
    </row>
    <row r="34" spans="1:9" s="7" customFormat="1" ht="9.75"/>
    <row r="35" spans="1:9" s="7" customFormat="1" ht="9.75"/>
    <row r="36" spans="1:9" s="7" customFormat="1" ht="9.75"/>
    <row r="37" spans="1:9" s="7" customFormat="1" ht="9.75" customHeight="1">
      <c r="A37" s="6" t="s">
        <v>5</v>
      </c>
    </row>
    <row r="38" spans="1:9" s="7" customFormat="1" ht="50.25" customHeight="1">
      <c r="A38" s="114" t="s">
        <v>6</v>
      </c>
      <c r="B38" s="114"/>
      <c r="C38" s="114"/>
      <c r="D38" s="114"/>
      <c r="E38" s="114"/>
      <c r="F38" s="114"/>
      <c r="G38" s="114"/>
      <c r="H38" s="114"/>
      <c r="I38" s="114"/>
    </row>
    <row r="39" spans="1:9" s="7" customFormat="1" ht="9.75">
      <c r="A39" s="9" t="s">
        <v>7</v>
      </c>
    </row>
    <row r="40" spans="1:9" s="7" customFormat="1" ht="9.75"/>
    <row r="41" spans="1:9" s="7" customFormat="1" ht="9.75"/>
    <row r="42" spans="1:9" s="7" customFormat="1" ht="9.75"/>
    <row r="43" spans="1:9" s="7" customFormat="1" ht="9.75"/>
    <row r="44" spans="1:9" s="7" customFormat="1" ht="9.75">
      <c r="A44" s="8"/>
    </row>
    <row r="47" spans="1:9">
      <c r="A47" s="10"/>
    </row>
    <row r="48" spans="1:9">
      <c r="A48" s="10"/>
    </row>
    <row r="49" spans="1:1">
      <c r="A49" s="10"/>
    </row>
    <row r="53" spans="1:1" s="7" customFormat="1" ht="9.75">
      <c r="A53" s="7" t="s">
        <v>8</v>
      </c>
    </row>
    <row r="54" spans="1:1" s="7" customFormat="1" ht="9.75">
      <c r="A54" s="11">
        <f>'[1]Ú-R'!A54</f>
        <v>42275</v>
      </c>
    </row>
  </sheetData>
  <mergeCells count="1">
    <mergeCell ref="A38:I38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showGridLines="0" tabSelected="1" topLeftCell="A25" zoomScale="150" zoomScaleNormal="150" zoomScalePageLayoutView="130" workbookViewId="0">
      <selection activeCell="E35" sqref="E35"/>
    </sheetView>
  </sheetViews>
  <sheetFormatPr defaultRowHeight="12.75"/>
  <cols>
    <col min="1" max="1" width="46.28515625" customWidth="1"/>
    <col min="2" max="2" width="3" customWidth="1"/>
    <col min="3" max="3" width="7.42578125" style="56" customWidth="1"/>
    <col min="4" max="4" width="9.7109375" customWidth="1"/>
    <col min="5" max="5" width="9.85546875" customWidth="1"/>
    <col min="6" max="7" width="9.7109375" customWidth="1"/>
    <col min="8" max="8" width="10" bestFit="1" customWidth="1"/>
  </cols>
  <sheetData>
    <row r="1" spans="1:9" ht="9.9499999999999993" customHeight="1">
      <c r="A1" s="12" t="s">
        <v>9</v>
      </c>
      <c r="B1" s="13"/>
      <c r="C1" s="14"/>
      <c r="D1" s="128" t="s">
        <v>10</v>
      </c>
      <c r="E1" s="128"/>
      <c r="F1" s="128" t="s">
        <v>11</v>
      </c>
      <c r="G1" s="128"/>
      <c r="H1" s="15"/>
      <c r="I1" s="15"/>
    </row>
    <row r="2" spans="1:9" ht="8.1" customHeight="1">
      <c r="A2" s="16" t="s">
        <v>12</v>
      </c>
      <c r="B2" s="17" t="s">
        <v>13</v>
      </c>
      <c r="C2" s="18" t="s">
        <v>14</v>
      </c>
      <c r="D2" s="17" t="s">
        <v>15</v>
      </c>
      <c r="E2" s="19" t="s">
        <v>16</v>
      </c>
      <c r="F2" s="17" t="s">
        <v>15</v>
      </c>
      <c r="G2" s="19" t="s">
        <v>16</v>
      </c>
      <c r="H2" s="20"/>
      <c r="I2" s="20"/>
    </row>
    <row r="3" spans="1:9" ht="8.1" customHeight="1">
      <c r="A3" s="21" t="s">
        <v>17</v>
      </c>
      <c r="B3" s="22" t="s">
        <v>18</v>
      </c>
      <c r="C3" s="23">
        <f>120+20</f>
        <v>140</v>
      </c>
      <c r="D3" s="24"/>
      <c r="E3" s="25"/>
      <c r="F3" s="24"/>
      <c r="G3" s="25"/>
      <c r="H3" s="26"/>
      <c r="I3" s="27"/>
    </row>
    <row r="4" spans="1:9" ht="8.1" customHeight="1">
      <c r="A4" s="21" t="s">
        <v>19</v>
      </c>
      <c r="B4" s="22" t="s">
        <v>18</v>
      </c>
      <c r="C4" s="23">
        <f>15+5</f>
        <v>20</v>
      </c>
      <c r="D4" s="24"/>
      <c r="E4" s="25"/>
      <c r="F4" s="24"/>
      <c r="G4" s="25"/>
      <c r="H4" s="26"/>
      <c r="I4" s="27"/>
    </row>
    <row r="5" spans="1:9" ht="8.1" customHeight="1">
      <c r="A5" s="21" t="s">
        <v>20</v>
      </c>
      <c r="B5" s="22" t="s">
        <v>18</v>
      </c>
      <c r="C5" s="23">
        <f>10+2</f>
        <v>12</v>
      </c>
      <c r="D5" s="24"/>
      <c r="E5" s="25"/>
      <c r="F5" s="24"/>
      <c r="G5" s="25"/>
      <c r="H5" s="26"/>
      <c r="I5" s="27"/>
    </row>
    <row r="6" spans="1:9" ht="8.1" customHeight="1">
      <c r="A6" s="21" t="s">
        <v>21</v>
      </c>
      <c r="B6" s="28" t="s">
        <v>18</v>
      </c>
      <c r="C6" s="23">
        <v>3</v>
      </c>
      <c r="D6" s="24"/>
      <c r="E6" s="25"/>
      <c r="F6" s="24"/>
      <c r="G6" s="25"/>
      <c r="H6" s="26"/>
      <c r="I6" s="27"/>
    </row>
    <row r="7" spans="1:9" ht="8.1" customHeight="1">
      <c r="A7" s="21" t="s">
        <v>22</v>
      </c>
      <c r="B7" s="28" t="s">
        <v>18</v>
      </c>
      <c r="C7" s="23">
        <v>8</v>
      </c>
      <c r="D7" s="24"/>
      <c r="E7" s="25"/>
      <c r="F7" s="24"/>
      <c r="G7" s="25"/>
      <c r="H7" s="27"/>
      <c r="I7" s="27"/>
    </row>
    <row r="8" spans="1:9" ht="8.1" customHeight="1">
      <c r="A8" s="29" t="s">
        <v>23</v>
      </c>
      <c r="B8" s="28" t="s">
        <v>24</v>
      </c>
      <c r="C8" s="23">
        <v>100</v>
      </c>
      <c r="D8" s="24"/>
      <c r="E8" s="25"/>
      <c r="F8" s="24"/>
      <c r="G8" s="25"/>
      <c r="H8" s="27"/>
      <c r="I8" s="27"/>
    </row>
    <row r="9" spans="1:9" ht="8.1" customHeight="1">
      <c r="A9" s="29" t="s">
        <v>25</v>
      </c>
      <c r="B9" s="28" t="s">
        <v>24</v>
      </c>
      <c r="C9" s="23">
        <v>50</v>
      </c>
      <c r="D9" s="24"/>
      <c r="E9" s="25"/>
      <c r="F9" s="24"/>
      <c r="G9" s="25"/>
      <c r="H9" s="27"/>
      <c r="I9" s="27"/>
    </row>
    <row r="10" spans="1:9" ht="8.1" customHeight="1">
      <c r="A10" s="29" t="s">
        <v>26</v>
      </c>
      <c r="B10" s="28" t="s">
        <v>24</v>
      </c>
      <c r="C10" s="23">
        <v>20</v>
      </c>
      <c r="D10" s="24"/>
      <c r="E10" s="25"/>
      <c r="F10" s="24"/>
      <c r="G10" s="25"/>
      <c r="H10" s="27"/>
      <c r="I10" s="27"/>
    </row>
    <row r="11" spans="1:9" ht="8.1" customHeight="1">
      <c r="A11" s="29" t="s">
        <v>27</v>
      </c>
      <c r="B11" s="28" t="s">
        <v>24</v>
      </c>
      <c r="C11" s="23">
        <v>20</v>
      </c>
      <c r="D11" s="24"/>
      <c r="E11" s="25"/>
      <c r="F11" s="24"/>
      <c r="G11" s="25"/>
      <c r="H11" s="27"/>
      <c r="I11" s="27"/>
    </row>
    <row r="12" spans="1:9" ht="8.1" customHeight="1">
      <c r="A12" s="29" t="s">
        <v>28</v>
      </c>
      <c r="B12" s="22" t="s">
        <v>24</v>
      </c>
      <c r="C12" s="23">
        <f>400+50</f>
        <v>450</v>
      </c>
      <c r="D12" s="24"/>
      <c r="E12" s="25"/>
      <c r="F12" s="24"/>
      <c r="G12" s="25"/>
      <c r="H12" s="26"/>
      <c r="I12" s="27"/>
    </row>
    <row r="13" spans="1:9" ht="8.1" customHeight="1">
      <c r="A13" s="29" t="s">
        <v>29</v>
      </c>
      <c r="B13" s="22" t="s">
        <v>24</v>
      </c>
      <c r="C13" s="23">
        <f>350+100</f>
        <v>450</v>
      </c>
      <c r="D13" s="24"/>
      <c r="E13" s="25"/>
      <c r="F13" s="24"/>
      <c r="G13" s="25"/>
      <c r="H13" s="27"/>
      <c r="I13" s="27"/>
    </row>
    <row r="14" spans="1:9" ht="8.1" customHeight="1">
      <c r="A14" s="29" t="s">
        <v>30</v>
      </c>
      <c r="B14" s="22" t="s">
        <v>24</v>
      </c>
      <c r="C14" s="23">
        <f>400+20</f>
        <v>420</v>
      </c>
      <c r="D14" s="24"/>
      <c r="E14" s="25"/>
      <c r="F14" s="24"/>
      <c r="G14" s="25"/>
      <c r="H14" s="27"/>
      <c r="I14" s="27"/>
    </row>
    <row r="15" spans="1:9" ht="8.1" customHeight="1">
      <c r="A15" s="29" t="s">
        <v>31</v>
      </c>
      <c r="B15" s="22" t="s">
        <v>24</v>
      </c>
      <c r="C15" s="23">
        <f>300+50</f>
        <v>350</v>
      </c>
      <c r="D15" s="24"/>
      <c r="E15" s="25"/>
      <c r="F15" s="24"/>
      <c r="G15" s="25"/>
      <c r="H15" s="27"/>
      <c r="I15" s="27"/>
    </row>
    <row r="16" spans="1:9" ht="8.1" customHeight="1">
      <c r="A16" s="29" t="s">
        <v>32</v>
      </c>
      <c r="B16" s="28" t="s">
        <v>24</v>
      </c>
      <c r="C16" s="23">
        <v>100</v>
      </c>
      <c r="D16" s="24"/>
      <c r="E16" s="25"/>
      <c r="F16" s="24"/>
      <c r="G16" s="25"/>
      <c r="H16" s="27"/>
      <c r="I16" s="27"/>
    </row>
    <row r="17" spans="1:9" ht="8.1" customHeight="1">
      <c r="A17" s="29" t="s">
        <v>33</v>
      </c>
      <c r="B17" s="28" t="s">
        <v>24</v>
      </c>
      <c r="C17" s="23">
        <v>200</v>
      </c>
      <c r="D17" s="24"/>
      <c r="E17" s="25"/>
      <c r="F17" s="24"/>
      <c r="G17" s="25"/>
      <c r="H17" s="27"/>
      <c r="I17" s="27"/>
    </row>
    <row r="18" spans="1:9" ht="8.1" customHeight="1">
      <c r="A18" s="29" t="s">
        <v>34</v>
      </c>
      <c r="B18" s="22" t="s">
        <v>18</v>
      </c>
      <c r="C18" s="23">
        <f>47-2</f>
        <v>45</v>
      </c>
      <c r="D18" s="24"/>
      <c r="E18" s="25"/>
      <c r="F18" s="24"/>
      <c r="G18" s="25"/>
      <c r="H18" s="26"/>
      <c r="I18" s="27"/>
    </row>
    <row r="19" spans="1:9" ht="8.1" customHeight="1">
      <c r="A19" s="29" t="s">
        <v>35</v>
      </c>
      <c r="B19" s="22" t="s">
        <v>18</v>
      </c>
      <c r="C19" s="23">
        <f>9+3</f>
        <v>12</v>
      </c>
      <c r="D19" s="24"/>
      <c r="E19" s="25"/>
      <c r="F19" s="24"/>
      <c r="G19" s="25"/>
      <c r="H19" s="26"/>
      <c r="I19" s="27"/>
    </row>
    <row r="20" spans="1:9" ht="8.1" customHeight="1">
      <c r="A20" s="29" t="s">
        <v>36</v>
      </c>
      <c r="B20" s="28" t="s">
        <v>18</v>
      </c>
      <c r="C20" s="23">
        <v>2</v>
      </c>
      <c r="D20" s="24"/>
      <c r="E20" s="25"/>
      <c r="F20" s="24"/>
      <c r="G20" s="25"/>
      <c r="H20" s="26"/>
      <c r="I20" s="27"/>
    </row>
    <row r="21" spans="1:9" ht="8.1" customHeight="1">
      <c r="A21" s="29" t="s">
        <v>37</v>
      </c>
      <c r="B21" s="22" t="s">
        <v>18</v>
      </c>
      <c r="C21" s="23">
        <f>5+7</f>
        <v>12</v>
      </c>
      <c r="D21" s="24"/>
      <c r="E21" s="25"/>
      <c r="F21" s="24"/>
      <c r="G21" s="25"/>
      <c r="H21" s="27"/>
      <c r="I21" s="27"/>
    </row>
    <row r="22" spans="1:9" ht="8.1" customHeight="1">
      <c r="A22" s="29" t="s">
        <v>38</v>
      </c>
      <c r="B22" s="22" t="s">
        <v>18</v>
      </c>
      <c r="C22" s="23">
        <f>2+1</f>
        <v>3</v>
      </c>
      <c r="D22" s="24"/>
      <c r="E22" s="25"/>
      <c r="F22" s="24"/>
      <c r="G22" s="25"/>
      <c r="H22" s="27"/>
      <c r="I22" s="27"/>
    </row>
    <row r="23" spans="1:9" ht="8.1" customHeight="1">
      <c r="A23" s="29" t="s">
        <v>39</v>
      </c>
      <c r="B23" s="28" t="s">
        <v>18</v>
      </c>
      <c r="C23" s="23">
        <v>10</v>
      </c>
      <c r="D23" s="24"/>
      <c r="E23" s="25"/>
      <c r="F23" s="24"/>
      <c r="G23" s="25"/>
      <c r="H23" s="27"/>
      <c r="I23" s="27"/>
    </row>
    <row r="24" spans="1:9" ht="8.1" customHeight="1">
      <c r="A24" s="30" t="s">
        <v>40</v>
      </c>
      <c r="B24" s="22" t="s">
        <v>18</v>
      </c>
      <c r="C24" s="23">
        <v>1</v>
      </c>
      <c r="D24" s="24"/>
      <c r="E24" s="25"/>
      <c r="F24" s="24"/>
      <c r="G24" s="25"/>
      <c r="H24" s="27"/>
      <c r="I24" s="27"/>
    </row>
    <row r="25" spans="1:9" ht="8.1" customHeight="1">
      <c r="A25" s="29" t="s">
        <v>41</v>
      </c>
      <c r="B25" s="22" t="s">
        <v>18</v>
      </c>
      <c r="C25" s="23">
        <f>11+3</f>
        <v>14</v>
      </c>
      <c r="D25" s="24"/>
      <c r="E25" s="25"/>
      <c r="F25" s="24"/>
      <c r="G25" s="25"/>
      <c r="H25" s="27"/>
      <c r="I25" s="27"/>
    </row>
    <row r="26" spans="1:9" ht="8.1" customHeight="1">
      <c r="A26" s="29" t="s">
        <v>42</v>
      </c>
      <c r="B26" s="28" t="s">
        <v>18</v>
      </c>
      <c r="C26" s="23">
        <v>3</v>
      </c>
      <c r="D26" s="24"/>
      <c r="E26" s="25"/>
      <c r="F26" s="24"/>
      <c r="G26" s="25"/>
      <c r="H26" s="27"/>
      <c r="I26" s="27"/>
    </row>
    <row r="27" spans="1:9" ht="8.1" customHeight="1">
      <c r="A27" s="29" t="s">
        <v>43</v>
      </c>
      <c r="B27" s="28" t="s">
        <v>18</v>
      </c>
      <c r="C27" s="23">
        <v>2</v>
      </c>
      <c r="D27" s="24"/>
      <c r="E27" s="25"/>
      <c r="F27" s="24"/>
      <c r="G27" s="25"/>
      <c r="H27" s="26"/>
      <c r="I27" s="27"/>
    </row>
    <row r="28" spans="1:9" ht="8.1" customHeight="1">
      <c r="A28" s="29" t="s">
        <v>44</v>
      </c>
      <c r="B28" s="28" t="s">
        <v>18</v>
      </c>
      <c r="C28" s="23">
        <v>2</v>
      </c>
      <c r="D28" s="24"/>
      <c r="E28" s="25"/>
      <c r="F28" s="24"/>
      <c r="G28" s="25"/>
      <c r="H28" s="26"/>
      <c r="I28" s="27"/>
    </row>
    <row r="29" spans="1:9" ht="8.1" customHeight="1">
      <c r="A29" s="29" t="s">
        <v>45</v>
      </c>
      <c r="B29" s="22" t="s">
        <v>18</v>
      </c>
      <c r="C29" s="23">
        <f>2+1</f>
        <v>3</v>
      </c>
      <c r="D29" s="24"/>
      <c r="E29" s="25"/>
      <c r="F29" s="24"/>
      <c r="G29" s="25"/>
      <c r="H29" s="26"/>
      <c r="I29" s="27"/>
    </row>
    <row r="30" spans="1:9" ht="8.1" customHeight="1">
      <c r="A30" s="29" t="s">
        <v>46</v>
      </c>
      <c r="B30" s="28" t="s">
        <v>24</v>
      </c>
      <c r="C30" s="23">
        <v>100</v>
      </c>
      <c r="D30" s="24"/>
      <c r="E30" s="25"/>
      <c r="F30" s="24"/>
      <c r="G30" s="25"/>
      <c r="H30" s="26"/>
      <c r="I30" s="27"/>
    </row>
    <row r="31" spans="1:9" ht="8.1" customHeight="1">
      <c r="A31" s="29" t="s">
        <v>47</v>
      </c>
      <c r="B31" s="28" t="s">
        <v>24</v>
      </c>
      <c r="C31" s="23">
        <v>50</v>
      </c>
      <c r="D31" s="24"/>
      <c r="E31" s="25"/>
      <c r="F31" s="24"/>
      <c r="G31" s="25"/>
      <c r="H31" s="26"/>
      <c r="I31" s="27"/>
    </row>
    <row r="32" spans="1:9" ht="8.1" customHeight="1">
      <c r="A32" s="29" t="s">
        <v>48</v>
      </c>
      <c r="B32" s="28" t="s">
        <v>18</v>
      </c>
      <c r="C32" s="23">
        <v>1</v>
      </c>
      <c r="D32" s="24"/>
      <c r="E32" s="25"/>
      <c r="F32" s="24"/>
      <c r="G32" s="25"/>
      <c r="H32" s="27"/>
      <c r="I32" s="27"/>
    </row>
    <row r="33" spans="1:9" ht="8.1" customHeight="1">
      <c r="A33" s="29" t="s">
        <v>49</v>
      </c>
      <c r="B33" s="28" t="s">
        <v>18</v>
      </c>
      <c r="C33" s="23">
        <v>12</v>
      </c>
      <c r="D33" s="24"/>
      <c r="E33" s="25"/>
      <c r="F33" s="24"/>
      <c r="G33" s="25"/>
      <c r="H33" s="27"/>
      <c r="I33" s="27"/>
    </row>
    <row r="34" spans="1:9" ht="8.1" customHeight="1">
      <c r="A34" s="31" t="s">
        <v>50</v>
      </c>
      <c r="B34" s="32" t="s">
        <v>18</v>
      </c>
      <c r="C34" s="33">
        <f>2+1</f>
        <v>3</v>
      </c>
      <c r="D34" s="24"/>
      <c r="E34" s="34"/>
      <c r="F34" s="24"/>
      <c r="G34" s="34"/>
      <c r="H34" s="27"/>
      <c r="I34" s="27"/>
    </row>
    <row r="35" spans="1:9" ht="8.1" customHeight="1">
      <c r="A35" s="35" t="s">
        <v>51</v>
      </c>
      <c r="B35" s="36" t="s">
        <v>52</v>
      </c>
      <c r="C35" s="37">
        <v>90</v>
      </c>
      <c r="D35" s="24"/>
      <c r="E35" s="38"/>
      <c r="F35" s="24"/>
      <c r="G35" s="38"/>
      <c r="H35" s="27"/>
      <c r="I35" s="27"/>
    </row>
    <row r="36" spans="1:9" ht="8.1" customHeight="1">
      <c r="A36" s="39"/>
      <c r="B36" s="40"/>
      <c r="C36" s="41"/>
      <c r="D36" s="40"/>
      <c r="E36" s="42">
        <f>SUM(E3:E35)</f>
        <v>0</v>
      </c>
      <c r="F36" s="39"/>
      <c r="G36" s="42">
        <f>SUM(G3:G35)</f>
        <v>0</v>
      </c>
      <c r="H36" s="43"/>
      <c r="I36" s="43"/>
    </row>
    <row r="37" spans="1:9" ht="8.1" customHeight="1">
      <c r="A37" s="44" t="s">
        <v>53</v>
      </c>
      <c r="B37" s="45"/>
      <c r="C37" s="46">
        <v>3</v>
      </c>
      <c r="D37" s="45" t="s">
        <v>54</v>
      </c>
      <c r="E37" s="47">
        <f>ROUND(E36*C37*0.01,1)</f>
        <v>0</v>
      </c>
      <c r="F37" s="48"/>
      <c r="G37" s="49"/>
      <c r="H37" s="43"/>
      <c r="I37" s="43"/>
    </row>
    <row r="38" spans="1:9" ht="8.1" customHeight="1">
      <c r="A38" s="44" t="s">
        <v>55</v>
      </c>
      <c r="B38" s="45"/>
      <c r="C38" s="46">
        <v>20</v>
      </c>
      <c r="D38" s="45" t="s">
        <v>54</v>
      </c>
      <c r="E38" s="50"/>
      <c r="F38" s="48"/>
      <c r="G38" s="47">
        <f>ROUND(G36*C38*0.01,1)</f>
        <v>0</v>
      </c>
      <c r="H38" s="43"/>
      <c r="I38" s="43"/>
    </row>
    <row r="39" spans="1:9" ht="8.1" customHeight="1">
      <c r="A39" s="51" t="s">
        <v>56</v>
      </c>
      <c r="B39" s="52"/>
      <c r="C39" s="53"/>
      <c r="D39" s="52"/>
      <c r="E39" s="54">
        <f>SUM(E36:E38)</f>
        <v>0</v>
      </c>
      <c r="F39" s="55"/>
      <c r="G39" s="54">
        <f>SUM(G36:G38)</f>
        <v>0</v>
      </c>
      <c r="H39" s="43"/>
      <c r="I39" s="43"/>
    </row>
    <row r="40" spans="1:9" ht="8.1" customHeight="1"/>
    <row r="41" spans="1:9" ht="8.1" customHeight="1"/>
    <row r="42" spans="1:9" ht="8.1" customHeight="1"/>
    <row r="43" spans="1:9" ht="9.9499999999999993" customHeight="1">
      <c r="A43" s="12" t="s">
        <v>57</v>
      </c>
      <c r="B43" s="13"/>
      <c r="C43" s="14"/>
      <c r="D43" s="128" t="s">
        <v>10</v>
      </c>
      <c r="E43" s="128"/>
      <c r="F43" s="128" t="s">
        <v>11</v>
      </c>
      <c r="G43" s="128"/>
      <c r="H43" s="15"/>
      <c r="I43" s="15"/>
    </row>
    <row r="44" spans="1:9" ht="8.1" customHeight="1">
      <c r="A44" s="16" t="s">
        <v>12</v>
      </c>
      <c r="B44" s="17" t="s">
        <v>13</v>
      </c>
      <c r="C44" s="18" t="s">
        <v>14</v>
      </c>
      <c r="D44" s="17" t="s">
        <v>15</v>
      </c>
      <c r="E44" s="19" t="s">
        <v>16</v>
      </c>
      <c r="F44" s="17" t="s">
        <v>15</v>
      </c>
      <c r="G44" s="19" t="s">
        <v>16</v>
      </c>
      <c r="H44" s="20"/>
      <c r="I44" s="20"/>
    </row>
    <row r="45" spans="1:9" ht="8.1" customHeight="1">
      <c r="A45" s="29" t="s">
        <v>58</v>
      </c>
      <c r="B45" s="28" t="s">
        <v>24</v>
      </c>
      <c r="C45" s="23">
        <v>40</v>
      </c>
      <c r="D45" s="24"/>
      <c r="E45" s="25"/>
      <c r="F45" s="24"/>
      <c r="G45" s="25"/>
      <c r="H45" s="27"/>
      <c r="I45" s="27"/>
    </row>
    <row r="46" spans="1:9" ht="8.1" customHeight="1">
      <c r="A46" s="29" t="s">
        <v>31</v>
      </c>
      <c r="B46" s="28" t="s">
        <v>24</v>
      </c>
      <c r="C46" s="23">
        <v>40</v>
      </c>
      <c r="D46" s="24"/>
      <c r="E46" s="25"/>
      <c r="F46" s="24"/>
      <c r="G46" s="25"/>
      <c r="H46" s="27"/>
      <c r="I46" s="27"/>
    </row>
    <row r="47" spans="1:9" ht="8.1" customHeight="1">
      <c r="A47" s="29" t="s">
        <v>59</v>
      </c>
      <c r="B47" s="28" t="s">
        <v>60</v>
      </c>
      <c r="C47" s="23">
        <v>1</v>
      </c>
      <c r="D47" s="24"/>
      <c r="E47" s="25"/>
      <c r="F47" s="24"/>
      <c r="G47" s="25"/>
      <c r="H47" s="27"/>
      <c r="I47" s="27"/>
    </row>
    <row r="48" spans="1:9" ht="8.1" customHeight="1">
      <c r="A48" s="29" t="s">
        <v>61</v>
      </c>
      <c r="B48" s="28" t="s">
        <v>24</v>
      </c>
      <c r="C48" s="23">
        <v>40</v>
      </c>
      <c r="D48" s="24"/>
      <c r="E48" s="25"/>
      <c r="F48" s="24"/>
      <c r="G48" s="25"/>
      <c r="H48" s="27"/>
      <c r="I48" s="27"/>
    </row>
    <row r="49" spans="1:9" ht="8.1" customHeight="1">
      <c r="A49" s="29" t="s">
        <v>62</v>
      </c>
      <c r="B49" s="28" t="s">
        <v>18</v>
      </c>
      <c r="C49" s="23">
        <v>4</v>
      </c>
      <c r="D49" s="24"/>
      <c r="E49" s="25"/>
      <c r="F49" s="24"/>
      <c r="G49" s="25"/>
      <c r="H49" s="27"/>
      <c r="I49" s="27"/>
    </row>
    <row r="50" spans="1:9" ht="8.1" customHeight="1">
      <c r="A50" s="39"/>
      <c r="B50" s="40"/>
      <c r="C50" s="41"/>
      <c r="D50" s="40"/>
      <c r="E50" s="42">
        <f>SUM(E45:E49)</f>
        <v>0</v>
      </c>
      <c r="F50" s="39"/>
      <c r="G50" s="42">
        <f>SUM(G45:G49)</f>
        <v>0</v>
      </c>
      <c r="H50" s="43"/>
      <c r="I50" s="43"/>
    </row>
    <row r="51" spans="1:9" ht="8.1" customHeight="1">
      <c r="A51" s="44" t="s">
        <v>53</v>
      </c>
      <c r="B51" s="45"/>
      <c r="C51" s="46">
        <v>3</v>
      </c>
      <c r="D51" s="45" t="s">
        <v>54</v>
      </c>
      <c r="E51" s="47">
        <f>ROUND(E50*C51*0.01,1)</f>
        <v>0</v>
      </c>
      <c r="F51" s="48"/>
      <c r="G51" s="49"/>
      <c r="H51" s="43"/>
      <c r="I51" s="43"/>
    </row>
    <row r="52" spans="1:9" ht="8.1" customHeight="1">
      <c r="A52" s="44" t="s">
        <v>55</v>
      </c>
      <c r="B52" s="45"/>
      <c r="C52" s="46">
        <v>30</v>
      </c>
      <c r="D52" s="45" t="s">
        <v>54</v>
      </c>
      <c r="E52" s="50"/>
      <c r="F52" s="48"/>
      <c r="G52" s="47">
        <f>ROUND(G50*C52*0.01,1)</f>
        <v>0</v>
      </c>
      <c r="H52" s="43"/>
      <c r="I52" s="43"/>
    </row>
    <row r="53" spans="1:9" ht="8.1" customHeight="1">
      <c r="A53" s="51" t="s">
        <v>56</v>
      </c>
      <c r="B53" s="52"/>
      <c r="C53" s="53"/>
      <c r="D53" s="52"/>
      <c r="E53" s="54">
        <f>SUM(E50:E52)</f>
        <v>0</v>
      </c>
      <c r="F53" s="55"/>
      <c r="G53" s="54">
        <f>SUM(G50:G52)</f>
        <v>0</v>
      </c>
      <c r="H53" s="43"/>
      <c r="I53" s="43"/>
    </row>
    <row r="54" spans="1:9" ht="8.1" customHeight="1">
      <c r="A54" s="57"/>
      <c r="B54" s="45"/>
      <c r="C54" s="58"/>
      <c r="D54" s="45"/>
      <c r="E54" s="59"/>
      <c r="F54" s="45"/>
      <c r="G54" s="59"/>
      <c r="H54" s="43"/>
      <c r="I54" s="43"/>
    </row>
    <row r="55" spans="1:9" ht="8.1" customHeight="1">
      <c r="A55" s="57"/>
      <c r="B55" s="45"/>
      <c r="C55" s="58"/>
      <c r="D55" s="45"/>
      <c r="E55" s="59"/>
      <c r="F55" s="45"/>
      <c r="G55" s="59"/>
      <c r="H55" s="43"/>
      <c r="I55" s="43"/>
    </row>
    <row r="56" spans="1:9" ht="8.1" customHeight="1">
      <c r="A56" s="57"/>
      <c r="B56" s="45"/>
      <c r="C56" s="58"/>
      <c r="D56" s="45"/>
      <c r="E56" s="59"/>
      <c r="F56" s="45"/>
      <c r="G56" s="59"/>
      <c r="H56" s="43"/>
      <c r="I56" s="43"/>
    </row>
    <row r="57" spans="1:9" ht="9.9499999999999993" customHeight="1">
      <c r="A57" s="12" t="s">
        <v>63</v>
      </c>
      <c r="B57" s="13"/>
      <c r="C57" s="14"/>
      <c r="D57" s="128" t="s">
        <v>10</v>
      </c>
      <c r="E57" s="128"/>
      <c r="F57" s="128" t="s">
        <v>11</v>
      </c>
      <c r="G57" s="128"/>
      <c r="H57" s="27"/>
      <c r="I57" s="27"/>
    </row>
    <row r="58" spans="1:9" ht="8.1" customHeight="1">
      <c r="A58" s="16" t="s">
        <v>12</v>
      </c>
      <c r="B58" s="17" t="s">
        <v>13</v>
      </c>
      <c r="C58" s="18" t="s">
        <v>14</v>
      </c>
      <c r="D58" s="17" t="s">
        <v>15</v>
      </c>
      <c r="E58" s="19" t="s">
        <v>16</v>
      </c>
      <c r="F58" s="17" t="s">
        <v>15</v>
      </c>
      <c r="G58" s="19" t="s">
        <v>16</v>
      </c>
      <c r="H58" s="20"/>
      <c r="I58" s="20"/>
    </row>
    <row r="59" spans="1:9" ht="66" customHeight="1">
      <c r="A59" s="60" t="s">
        <v>64</v>
      </c>
      <c r="B59" s="22" t="s">
        <v>18</v>
      </c>
      <c r="C59" s="23">
        <f>12-1</f>
        <v>11</v>
      </c>
      <c r="D59" s="24"/>
      <c r="E59" s="25"/>
      <c r="F59" s="24"/>
      <c r="G59" s="25"/>
      <c r="H59" s="26"/>
      <c r="I59" s="27"/>
    </row>
    <row r="60" spans="1:9" ht="66" customHeight="1">
      <c r="A60" s="60" t="s">
        <v>65</v>
      </c>
      <c r="B60" s="28" t="s">
        <v>18</v>
      </c>
      <c r="C60" s="23">
        <v>3</v>
      </c>
      <c r="D60" s="24"/>
      <c r="E60" s="25"/>
      <c r="F60" s="24"/>
      <c r="G60" s="25"/>
      <c r="H60" s="26"/>
      <c r="I60" s="27"/>
    </row>
    <row r="61" spans="1:9" ht="66" customHeight="1">
      <c r="A61" s="60" t="s">
        <v>66</v>
      </c>
      <c r="B61" s="28" t="s">
        <v>18</v>
      </c>
      <c r="C61" s="23">
        <v>10</v>
      </c>
      <c r="D61" s="24"/>
      <c r="E61" s="25"/>
      <c r="F61" s="24"/>
      <c r="G61" s="25"/>
      <c r="H61" s="26"/>
      <c r="I61" s="27"/>
    </row>
    <row r="62" spans="1:9" ht="66" customHeight="1">
      <c r="A62" s="60" t="s">
        <v>67</v>
      </c>
      <c r="B62" s="28" t="s">
        <v>18</v>
      </c>
      <c r="C62" s="23">
        <v>6</v>
      </c>
      <c r="D62" s="24"/>
      <c r="E62" s="25"/>
      <c r="F62" s="24"/>
      <c r="G62" s="25"/>
      <c r="H62" s="26"/>
      <c r="I62" s="27"/>
    </row>
    <row r="63" spans="1:9" ht="66" customHeight="1">
      <c r="A63" s="60" t="s">
        <v>68</v>
      </c>
      <c r="B63" s="28" t="s">
        <v>18</v>
      </c>
      <c r="C63" s="23">
        <v>2</v>
      </c>
      <c r="D63" s="24"/>
      <c r="E63" s="25"/>
      <c r="F63" s="24"/>
      <c r="G63" s="25"/>
      <c r="H63" s="26"/>
      <c r="I63" s="27"/>
    </row>
    <row r="64" spans="1:9" ht="66" customHeight="1">
      <c r="A64" s="60" t="s">
        <v>69</v>
      </c>
      <c r="B64" s="28" t="s">
        <v>18</v>
      </c>
      <c r="C64" s="23">
        <v>8</v>
      </c>
      <c r="D64" s="24"/>
      <c r="E64" s="25"/>
      <c r="F64" s="24"/>
      <c r="G64" s="25"/>
      <c r="H64" s="26"/>
      <c r="I64" s="27"/>
    </row>
    <row r="65" spans="1:9" ht="76.5" customHeight="1">
      <c r="A65" s="60" t="s">
        <v>70</v>
      </c>
      <c r="B65" s="22" t="s">
        <v>18</v>
      </c>
      <c r="C65" s="23">
        <f>2+6</f>
        <v>8</v>
      </c>
      <c r="D65" s="24"/>
      <c r="E65" s="25"/>
      <c r="F65" s="24"/>
      <c r="G65" s="25"/>
      <c r="H65" s="26"/>
      <c r="I65" s="27"/>
    </row>
    <row r="66" spans="1:9" ht="72.95" customHeight="1">
      <c r="A66" s="61" t="s">
        <v>71</v>
      </c>
      <c r="B66" s="62" t="s">
        <v>18</v>
      </c>
      <c r="C66" s="63">
        <v>3</v>
      </c>
      <c r="D66" s="24"/>
      <c r="E66" s="25"/>
      <c r="F66" s="24"/>
      <c r="G66" s="25"/>
      <c r="H66" s="26"/>
      <c r="I66" s="27"/>
    </row>
    <row r="67" spans="1:9" ht="76.5" customHeight="1">
      <c r="A67" s="60" t="s">
        <v>72</v>
      </c>
      <c r="B67" s="28" t="s">
        <v>18</v>
      </c>
      <c r="C67" s="23">
        <v>9</v>
      </c>
      <c r="D67" s="24"/>
      <c r="E67" s="25"/>
      <c r="F67" s="24"/>
      <c r="G67" s="25"/>
      <c r="H67" s="26"/>
      <c r="I67" s="27"/>
    </row>
    <row r="68" spans="1:9" ht="72.95" customHeight="1">
      <c r="A68" s="61" t="s">
        <v>73</v>
      </c>
      <c r="B68" s="64" t="s">
        <v>18</v>
      </c>
      <c r="C68" s="63">
        <v>9</v>
      </c>
      <c r="D68" s="24"/>
      <c r="E68" s="25"/>
      <c r="F68" s="24"/>
      <c r="G68" s="25"/>
      <c r="H68" s="26"/>
      <c r="I68" s="27"/>
    </row>
    <row r="69" spans="1:9" ht="8.1" customHeight="1">
      <c r="A69" s="39"/>
      <c r="B69" s="40"/>
      <c r="C69" s="41"/>
      <c r="D69" s="40"/>
      <c r="E69" s="42">
        <f>SUM(E59:E68)</f>
        <v>0</v>
      </c>
      <c r="F69" s="39"/>
      <c r="G69" s="42">
        <f>SUM(G59:G68)</f>
        <v>0</v>
      </c>
      <c r="H69" s="43"/>
      <c r="I69" s="43"/>
    </row>
    <row r="70" spans="1:9" ht="8.1" customHeight="1">
      <c r="A70" s="44" t="s">
        <v>53</v>
      </c>
      <c r="B70" s="45"/>
      <c r="C70" s="46">
        <v>3</v>
      </c>
      <c r="D70" s="45" t="s">
        <v>54</v>
      </c>
      <c r="E70" s="47">
        <f>ROUND(E69*C70*0.01,1)</f>
        <v>0</v>
      </c>
      <c r="F70" s="48"/>
      <c r="G70" s="49"/>
      <c r="H70" s="43"/>
      <c r="I70" s="43"/>
    </row>
    <row r="71" spans="1:9" ht="8.1" customHeight="1">
      <c r="A71" s="44" t="s">
        <v>74</v>
      </c>
      <c r="B71" s="45"/>
      <c r="C71" s="46">
        <v>10</v>
      </c>
      <c r="D71" s="45" t="s">
        <v>54</v>
      </c>
      <c r="E71" s="50"/>
      <c r="F71" s="48"/>
      <c r="G71" s="47">
        <f>ROUND(G69*C71*0.01,1)</f>
        <v>0</v>
      </c>
      <c r="H71" s="43"/>
      <c r="I71" s="43"/>
    </row>
    <row r="72" spans="1:9" ht="8.1" customHeight="1">
      <c r="A72" s="51" t="s">
        <v>56</v>
      </c>
      <c r="B72" s="52"/>
      <c r="C72" s="53"/>
      <c r="D72" s="52"/>
      <c r="E72" s="54">
        <f>SUM(E69:E71)</f>
        <v>0</v>
      </c>
      <c r="F72" s="55"/>
      <c r="G72" s="54">
        <f>SUM(G69:G71)</f>
        <v>0</v>
      </c>
      <c r="H72" s="43"/>
      <c r="I72" s="43"/>
    </row>
    <row r="73" spans="1:9" ht="8.1" customHeight="1">
      <c r="A73" s="57"/>
      <c r="B73" s="45"/>
      <c r="C73" s="58"/>
      <c r="D73" s="45"/>
      <c r="E73" s="59"/>
      <c r="F73" s="45"/>
      <c r="G73" s="59"/>
      <c r="H73" s="43"/>
      <c r="I73" s="43"/>
    </row>
    <row r="74" spans="1:9" ht="8.1" customHeight="1">
      <c r="A74" s="57"/>
      <c r="B74" s="45"/>
      <c r="C74" s="58"/>
      <c r="D74" s="45"/>
      <c r="E74" s="59"/>
      <c r="F74" s="45"/>
      <c r="G74" s="59"/>
      <c r="H74" s="43"/>
      <c r="I74" s="43"/>
    </row>
    <row r="75" spans="1:9" ht="8.1" customHeight="1"/>
    <row r="76" spans="1:9" ht="9.9499999999999993" customHeight="1">
      <c r="A76" s="12" t="s">
        <v>75</v>
      </c>
      <c r="B76" s="13"/>
      <c r="C76" s="14"/>
      <c r="D76" s="128" t="s">
        <v>10</v>
      </c>
      <c r="E76" s="128"/>
      <c r="F76" s="128" t="s">
        <v>11</v>
      </c>
      <c r="G76" s="128"/>
    </row>
    <row r="77" spans="1:9" ht="8.1" customHeight="1">
      <c r="A77" s="16" t="s">
        <v>12</v>
      </c>
      <c r="B77" s="17" t="s">
        <v>13</v>
      </c>
      <c r="C77" s="18" t="s">
        <v>14</v>
      </c>
      <c r="D77" s="17" t="s">
        <v>15</v>
      </c>
      <c r="E77" s="19" t="s">
        <v>16</v>
      </c>
      <c r="F77" s="17" t="s">
        <v>15</v>
      </c>
      <c r="G77" s="19" t="s">
        <v>16</v>
      </c>
      <c r="H77" s="15"/>
    </row>
    <row r="78" spans="1:9" ht="18" customHeight="1">
      <c r="A78" s="65" t="s">
        <v>76</v>
      </c>
      <c r="B78" s="64" t="s">
        <v>18</v>
      </c>
      <c r="C78" s="63">
        <v>1</v>
      </c>
      <c r="D78" s="24"/>
      <c r="E78" s="34"/>
      <c r="F78" s="24"/>
      <c r="G78" s="34"/>
      <c r="H78" s="27"/>
      <c r="I78" s="27"/>
    </row>
    <row r="79" spans="1:9" ht="8.1" customHeight="1">
      <c r="A79" s="21" t="s">
        <v>77</v>
      </c>
      <c r="B79" s="64" t="s">
        <v>18</v>
      </c>
      <c r="C79" s="63">
        <v>1</v>
      </c>
      <c r="D79" s="24"/>
      <c r="E79" s="25"/>
      <c r="F79" s="24"/>
      <c r="G79" s="25"/>
      <c r="H79" s="26"/>
      <c r="I79" s="27"/>
    </row>
    <row r="80" spans="1:9" ht="8.1" customHeight="1">
      <c r="A80" s="65" t="s">
        <v>78</v>
      </c>
      <c r="B80" s="64" t="s">
        <v>18</v>
      </c>
      <c r="C80" s="63">
        <v>1</v>
      </c>
      <c r="D80" s="24"/>
      <c r="E80" s="25"/>
      <c r="F80" s="24"/>
      <c r="G80" s="25"/>
      <c r="H80" s="26"/>
      <c r="I80" s="27"/>
    </row>
    <row r="81" spans="1:9" ht="8.1" customHeight="1">
      <c r="A81" s="65" t="s">
        <v>79</v>
      </c>
      <c r="B81" s="64" t="s">
        <v>18</v>
      </c>
      <c r="C81" s="63">
        <v>1</v>
      </c>
      <c r="D81" s="24"/>
      <c r="E81" s="25"/>
      <c r="F81" s="24"/>
      <c r="G81" s="25"/>
      <c r="H81" s="26"/>
      <c r="I81" s="27"/>
    </row>
    <row r="82" spans="1:9" ht="8.1" customHeight="1">
      <c r="A82" s="65" t="s">
        <v>80</v>
      </c>
      <c r="B82" s="64" t="s">
        <v>18</v>
      </c>
      <c r="C82" s="63">
        <v>1</v>
      </c>
      <c r="D82" s="24"/>
      <c r="E82" s="25"/>
      <c r="F82" s="24"/>
      <c r="G82" s="25"/>
      <c r="H82" s="26"/>
      <c r="I82" s="27"/>
    </row>
    <row r="83" spans="1:9" ht="8.1" customHeight="1">
      <c r="A83" s="65" t="s">
        <v>81</v>
      </c>
      <c r="B83" s="64" t="s">
        <v>18</v>
      </c>
      <c r="C83" s="63">
        <v>2</v>
      </c>
      <c r="D83" s="24"/>
      <c r="E83" s="25"/>
      <c r="F83" s="24"/>
      <c r="G83" s="25"/>
      <c r="H83" s="26"/>
      <c r="I83" s="27"/>
    </row>
    <row r="84" spans="1:9" ht="8.1" customHeight="1">
      <c r="A84" s="65" t="s">
        <v>82</v>
      </c>
      <c r="B84" s="64" t="s">
        <v>18</v>
      </c>
      <c r="C84" s="63">
        <v>10</v>
      </c>
      <c r="D84" s="24"/>
      <c r="E84" s="25"/>
      <c r="F84" s="24"/>
      <c r="G84" s="25"/>
      <c r="H84" s="26"/>
      <c r="I84" s="27"/>
    </row>
    <row r="85" spans="1:9" ht="8.1" customHeight="1">
      <c r="A85" s="65" t="s">
        <v>83</v>
      </c>
      <c r="B85" s="64" t="s">
        <v>18</v>
      </c>
      <c r="C85" s="63">
        <v>9</v>
      </c>
      <c r="D85" s="24"/>
      <c r="E85" s="25"/>
      <c r="F85" s="24"/>
      <c r="G85" s="25"/>
      <c r="H85" s="26"/>
      <c r="I85" s="27"/>
    </row>
    <row r="86" spans="1:9" ht="8.1" customHeight="1">
      <c r="A86" s="65" t="s">
        <v>84</v>
      </c>
      <c r="B86" s="64" t="s">
        <v>18</v>
      </c>
      <c r="C86" s="63">
        <v>5</v>
      </c>
      <c r="D86" s="24"/>
      <c r="E86" s="25"/>
      <c r="F86" s="24"/>
      <c r="G86" s="25"/>
      <c r="H86" s="26"/>
      <c r="I86" s="27"/>
    </row>
    <row r="87" spans="1:9" ht="8.1" customHeight="1">
      <c r="A87" s="65" t="s">
        <v>85</v>
      </c>
      <c r="B87" s="64" t="s">
        <v>18</v>
      </c>
      <c r="C87" s="63">
        <v>3</v>
      </c>
      <c r="D87" s="24"/>
      <c r="E87" s="25"/>
      <c r="F87" s="24"/>
      <c r="G87" s="25"/>
      <c r="H87" s="26"/>
      <c r="I87" s="27"/>
    </row>
    <row r="88" spans="1:9" ht="8.1" customHeight="1">
      <c r="A88" s="65" t="s">
        <v>86</v>
      </c>
      <c r="B88" s="62" t="s">
        <v>18</v>
      </c>
      <c r="C88" s="63">
        <f>2+1</f>
        <v>3</v>
      </c>
      <c r="D88" s="24"/>
      <c r="E88" s="25"/>
      <c r="F88" s="24"/>
      <c r="G88" s="25"/>
      <c r="H88" s="26"/>
      <c r="I88" s="27"/>
    </row>
    <row r="89" spans="1:9" ht="8.1" customHeight="1">
      <c r="A89" s="65" t="s">
        <v>87</v>
      </c>
      <c r="B89" s="64" t="s">
        <v>18</v>
      </c>
      <c r="C89" s="63">
        <v>2</v>
      </c>
      <c r="D89" s="24"/>
      <c r="E89" s="25"/>
      <c r="F89" s="24"/>
      <c r="G89" s="25"/>
      <c r="H89" s="26"/>
      <c r="I89" s="27"/>
    </row>
    <row r="90" spans="1:9" ht="8.1" customHeight="1">
      <c r="A90" s="65" t="s">
        <v>88</v>
      </c>
      <c r="B90" s="62" t="s">
        <v>18</v>
      </c>
      <c r="C90" s="63">
        <f>21+1</f>
        <v>22</v>
      </c>
      <c r="D90" s="24"/>
      <c r="E90" s="25"/>
      <c r="F90" s="24"/>
      <c r="G90" s="25"/>
      <c r="H90" s="26"/>
      <c r="I90" s="27"/>
    </row>
    <row r="91" spans="1:9" ht="8.1" customHeight="1">
      <c r="A91" s="65" t="s">
        <v>89</v>
      </c>
      <c r="B91" s="64" t="s">
        <v>90</v>
      </c>
      <c r="C91" s="63">
        <v>1</v>
      </c>
      <c r="D91" s="24"/>
      <c r="E91" s="25"/>
      <c r="F91" s="24"/>
      <c r="G91" s="25"/>
      <c r="H91" s="26"/>
      <c r="I91" s="27"/>
    </row>
    <row r="92" spans="1:9" ht="8.1" customHeight="1">
      <c r="A92" s="39"/>
      <c r="B92" s="40"/>
      <c r="C92" s="41"/>
      <c r="D92" s="40"/>
      <c r="E92" s="42">
        <f>SUM(E78:E91)</f>
        <v>0</v>
      </c>
      <c r="F92" s="39"/>
      <c r="G92" s="42">
        <f>SUM(G78:G91)</f>
        <v>0</v>
      </c>
      <c r="H92" s="43"/>
      <c r="I92" s="43"/>
    </row>
    <row r="93" spans="1:9" ht="8.1" customHeight="1">
      <c r="A93" s="44" t="s">
        <v>53</v>
      </c>
      <c r="B93" s="45"/>
      <c r="C93" s="46">
        <v>3</v>
      </c>
      <c r="D93" s="45" t="s">
        <v>54</v>
      </c>
      <c r="E93" s="47">
        <f>ROUND(E92*C93*0.01,1)</f>
        <v>0</v>
      </c>
      <c r="F93" s="48"/>
      <c r="G93" s="49"/>
      <c r="H93" s="43"/>
      <c r="I93" s="43"/>
    </row>
    <row r="94" spans="1:9" ht="8.1" customHeight="1">
      <c r="A94" s="44" t="s">
        <v>55</v>
      </c>
      <c r="B94" s="45"/>
      <c r="C94" s="46">
        <v>10</v>
      </c>
      <c r="D94" s="45" t="s">
        <v>54</v>
      </c>
      <c r="E94" s="50"/>
      <c r="F94" s="48"/>
      <c r="G94" s="47">
        <f>ROUND(G92*C94*0.01,1)</f>
        <v>0</v>
      </c>
      <c r="H94" s="43"/>
      <c r="I94" s="43"/>
    </row>
    <row r="95" spans="1:9" ht="8.1" customHeight="1">
      <c r="A95" s="51" t="s">
        <v>56</v>
      </c>
      <c r="B95" s="52"/>
      <c r="C95" s="53"/>
      <c r="D95" s="52"/>
      <c r="E95" s="54">
        <f>SUM(E92:E94)</f>
        <v>0</v>
      </c>
      <c r="F95" s="55"/>
      <c r="G95" s="54">
        <f>SUM(G92:G94)</f>
        <v>0</v>
      </c>
      <c r="H95" s="43"/>
      <c r="I95" s="43"/>
    </row>
    <row r="96" spans="1:9" ht="8.1" customHeight="1">
      <c r="A96" s="57"/>
      <c r="B96" s="45"/>
      <c r="C96" s="58"/>
      <c r="D96" s="45"/>
      <c r="E96" s="59"/>
      <c r="F96" s="45"/>
      <c r="G96" s="59"/>
      <c r="H96" s="43"/>
      <c r="I96" s="43"/>
    </row>
    <row r="97" spans="1:9" ht="8.1" customHeight="1">
      <c r="A97" s="57"/>
      <c r="B97" s="45"/>
      <c r="C97" s="58"/>
      <c r="D97" s="45"/>
      <c r="E97" s="59"/>
      <c r="F97" s="45"/>
      <c r="G97" s="59"/>
      <c r="H97" s="43"/>
      <c r="I97" s="43"/>
    </row>
    <row r="98" spans="1:9" ht="8.1" customHeight="1">
      <c r="A98" s="57"/>
      <c r="B98" s="45"/>
      <c r="C98" s="58"/>
      <c r="D98" s="45"/>
      <c r="E98" s="59"/>
      <c r="F98" s="45"/>
      <c r="G98" s="59"/>
      <c r="H98" s="43"/>
      <c r="I98" s="43"/>
    </row>
    <row r="99" spans="1:9" ht="8.1" customHeight="1">
      <c r="A99" s="57"/>
      <c r="B99" s="45"/>
      <c r="C99" s="58"/>
      <c r="D99" s="45"/>
      <c r="E99" s="59"/>
      <c r="F99" s="45"/>
      <c r="G99" s="59"/>
      <c r="H99" s="43"/>
      <c r="I99" s="43"/>
    </row>
    <row r="100" spans="1:9" ht="8.1" customHeight="1">
      <c r="A100" s="57"/>
      <c r="B100" s="45"/>
      <c r="C100" s="58"/>
      <c r="D100" s="45"/>
      <c r="E100" s="59"/>
      <c r="F100" s="45"/>
      <c r="G100" s="59"/>
      <c r="H100" s="43"/>
      <c r="I100" s="43"/>
    </row>
    <row r="101" spans="1:9" ht="8.1" customHeight="1">
      <c r="A101" s="57"/>
      <c r="B101" s="45"/>
      <c r="C101" s="58"/>
      <c r="D101" s="45"/>
      <c r="E101" s="59"/>
      <c r="F101" s="45"/>
      <c r="G101" s="59"/>
      <c r="H101" s="43"/>
      <c r="I101" s="43"/>
    </row>
    <row r="102" spans="1:9" ht="8.1" customHeight="1">
      <c r="A102" s="57"/>
      <c r="B102" s="45"/>
      <c r="C102" s="58"/>
      <c r="D102" s="45"/>
      <c r="E102" s="59"/>
      <c r="F102" s="45"/>
      <c r="G102" s="59"/>
      <c r="H102" s="43"/>
      <c r="I102" s="43"/>
    </row>
    <row r="103" spans="1:9" ht="8.1" customHeight="1">
      <c r="A103" s="57"/>
      <c r="B103" s="45"/>
      <c r="C103" s="58"/>
      <c r="D103" s="45"/>
      <c r="E103" s="59"/>
      <c r="F103" s="45"/>
      <c r="G103" s="59"/>
      <c r="H103" s="43"/>
      <c r="I103" s="43"/>
    </row>
    <row r="104" spans="1:9" ht="8.1" customHeight="1">
      <c r="A104" s="57"/>
      <c r="B104" s="45"/>
      <c r="C104" s="58"/>
      <c r="D104" s="45"/>
      <c r="E104" s="59"/>
      <c r="F104" s="45"/>
      <c r="G104" s="59"/>
      <c r="H104" s="43"/>
      <c r="I104" s="43"/>
    </row>
    <row r="105" spans="1:9" ht="8.1" customHeight="1">
      <c r="A105" s="57"/>
      <c r="B105" s="45"/>
      <c r="C105" s="58"/>
      <c r="D105" s="45"/>
      <c r="E105" s="59"/>
      <c r="F105" s="45"/>
      <c r="G105" s="59"/>
      <c r="H105" s="43"/>
      <c r="I105" s="43"/>
    </row>
    <row r="106" spans="1:9" ht="8.1" customHeight="1">
      <c r="A106" s="57"/>
      <c r="B106" s="45"/>
      <c r="C106" s="58"/>
      <c r="D106" s="45"/>
      <c r="E106" s="59"/>
      <c r="F106" s="45"/>
      <c r="G106" s="59"/>
      <c r="H106" s="43"/>
      <c r="I106" s="43"/>
    </row>
    <row r="107" spans="1:9" ht="8.1" customHeight="1">
      <c r="A107" s="57"/>
      <c r="B107" s="45"/>
      <c r="C107" s="58"/>
      <c r="D107" s="45"/>
      <c r="E107" s="59"/>
      <c r="F107" s="45"/>
      <c r="G107" s="59"/>
      <c r="H107" s="43"/>
      <c r="I107" s="43"/>
    </row>
    <row r="108" spans="1:9" ht="8.1" customHeight="1">
      <c r="A108" s="57"/>
      <c r="B108" s="45"/>
      <c r="C108" s="58"/>
      <c r="D108" s="45"/>
      <c r="E108" s="59"/>
      <c r="F108" s="45"/>
      <c r="G108" s="59"/>
      <c r="H108" s="43"/>
      <c r="I108" s="43"/>
    </row>
    <row r="109" spans="1:9" ht="8.1" customHeight="1">
      <c r="A109" s="57"/>
      <c r="B109" s="45"/>
      <c r="C109" s="58"/>
      <c r="D109" s="45"/>
      <c r="E109" s="59"/>
      <c r="F109" s="45"/>
      <c r="G109" s="59"/>
      <c r="H109" s="43"/>
      <c r="I109" s="43"/>
    </row>
    <row r="110" spans="1:9" ht="9.9499999999999993" customHeight="1">
      <c r="A110" s="66" t="s">
        <v>91</v>
      </c>
      <c r="B110" s="13"/>
      <c r="C110" s="14"/>
      <c r="D110" s="128" t="s">
        <v>10</v>
      </c>
      <c r="E110" s="128"/>
      <c r="F110" s="128" t="s">
        <v>11</v>
      </c>
      <c r="G110" s="128"/>
      <c r="H110" s="43"/>
      <c r="I110" s="43"/>
    </row>
    <row r="111" spans="1:9" ht="8.1" customHeight="1">
      <c r="A111" s="16" t="s">
        <v>12</v>
      </c>
      <c r="B111" s="17" t="s">
        <v>13</v>
      </c>
      <c r="C111" s="18" t="s">
        <v>14</v>
      </c>
      <c r="D111" s="17" t="s">
        <v>15</v>
      </c>
      <c r="E111" s="19" t="s">
        <v>16</v>
      </c>
      <c r="F111" s="17" t="s">
        <v>15</v>
      </c>
      <c r="G111" s="19" t="s">
        <v>16</v>
      </c>
      <c r="H111" s="43"/>
      <c r="I111" s="43"/>
    </row>
    <row r="112" spans="1:9" ht="8.1" customHeight="1">
      <c r="A112" s="21" t="s">
        <v>92</v>
      </c>
      <c r="B112" s="64" t="s">
        <v>18</v>
      </c>
      <c r="C112" s="63">
        <v>1</v>
      </c>
      <c r="D112" s="24"/>
      <c r="E112" s="25"/>
      <c r="F112" s="24"/>
      <c r="G112" s="25"/>
      <c r="H112" s="26"/>
      <c r="I112" s="27"/>
    </row>
    <row r="113" spans="1:9" ht="8.1" customHeight="1">
      <c r="A113" s="21" t="s">
        <v>93</v>
      </c>
      <c r="B113" s="28" t="s">
        <v>60</v>
      </c>
      <c r="C113" s="23">
        <v>1</v>
      </c>
      <c r="D113" s="24"/>
      <c r="E113" s="25"/>
      <c r="F113" s="24"/>
      <c r="G113" s="25"/>
      <c r="H113" s="26"/>
      <c r="I113" s="27"/>
    </row>
    <row r="114" spans="1:9" ht="8.1" customHeight="1">
      <c r="A114" s="21" t="s">
        <v>94</v>
      </c>
      <c r="B114" s="28" t="s">
        <v>24</v>
      </c>
      <c r="C114" s="23">
        <v>100</v>
      </c>
      <c r="D114" s="24"/>
      <c r="E114" s="25"/>
      <c r="F114" s="24"/>
      <c r="G114" s="25"/>
      <c r="H114" s="26"/>
      <c r="I114" s="27"/>
    </row>
    <row r="115" spans="1:9" ht="8.1" customHeight="1">
      <c r="A115" s="29" t="s">
        <v>23</v>
      </c>
      <c r="B115" s="28" t="s">
        <v>24</v>
      </c>
      <c r="C115" s="23">
        <v>80</v>
      </c>
      <c r="D115" s="24"/>
      <c r="E115" s="25"/>
      <c r="F115" s="24"/>
      <c r="G115" s="25"/>
      <c r="H115" s="27"/>
      <c r="I115" s="27"/>
    </row>
    <row r="116" spans="1:9" ht="8.1" customHeight="1">
      <c r="A116" s="29" t="s">
        <v>95</v>
      </c>
      <c r="B116" s="28" t="s">
        <v>24</v>
      </c>
      <c r="C116" s="23">
        <v>20</v>
      </c>
      <c r="D116" s="24"/>
      <c r="E116" s="25"/>
      <c r="F116" s="24"/>
      <c r="G116" s="25"/>
      <c r="H116" s="27"/>
      <c r="I116" s="27"/>
    </row>
    <row r="117" spans="1:9" ht="8.1" customHeight="1">
      <c r="A117" s="21" t="s">
        <v>17</v>
      </c>
      <c r="B117" s="28" t="s">
        <v>18</v>
      </c>
      <c r="C117" s="23">
        <v>2</v>
      </c>
      <c r="D117" s="24"/>
      <c r="E117" s="25"/>
      <c r="F117" s="24"/>
      <c r="G117" s="25"/>
      <c r="H117" s="26"/>
      <c r="I117" s="27"/>
    </row>
    <row r="118" spans="1:9" ht="8.1" customHeight="1">
      <c r="A118" s="21" t="s">
        <v>96</v>
      </c>
      <c r="B118" s="28" t="s">
        <v>18</v>
      </c>
      <c r="C118" s="23">
        <v>2</v>
      </c>
      <c r="D118" s="24"/>
      <c r="E118" s="25"/>
      <c r="F118" s="24"/>
      <c r="G118" s="25"/>
      <c r="H118" s="26"/>
      <c r="I118" s="27"/>
    </row>
    <row r="119" spans="1:9" ht="8.1" customHeight="1">
      <c r="A119" s="21" t="s">
        <v>97</v>
      </c>
      <c r="B119" s="28" t="s">
        <v>18</v>
      </c>
      <c r="C119" s="23">
        <v>2</v>
      </c>
      <c r="D119" s="24"/>
      <c r="E119" s="25"/>
      <c r="F119" s="24"/>
      <c r="G119" s="25"/>
      <c r="H119" s="26"/>
      <c r="I119" s="27"/>
    </row>
    <row r="120" spans="1:9" ht="8.1" customHeight="1">
      <c r="A120" s="29" t="s">
        <v>98</v>
      </c>
      <c r="B120" s="28" t="s">
        <v>18</v>
      </c>
      <c r="C120" s="23">
        <v>2</v>
      </c>
      <c r="D120" s="24"/>
      <c r="E120" s="25"/>
      <c r="F120" s="24"/>
      <c r="G120" s="25"/>
      <c r="H120" s="26"/>
      <c r="I120" s="27"/>
    </row>
    <row r="121" spans="1:9" ht="8.1" customHeight="1">
      <c r="A121" s="35" t="s">
        <v>51</v>
      </c>
      <c r="B121" s="36" t="s">
        <v>52</v>
      </c>
      <c r="C121" s="37">
        <v>30</v>
      </c>
      <c r="D121" s="67"/>
      <c r="E121" s="38"/>
      <c r="F121" s="67"/>
      <c r="G121" s="38"/>
      <c r="H121" s="26"/>
      <c r="I121" s="27"/>
    </row>
    <row r="122" spans="1:9" ht="8.1" customHeight="1">
      <c r="A122" s="39"/>
      <c r="B122" s="40"/>
      <c r="C122" s="41"/>
      <c r="D122" s="40"/>
      <c r="E122" s="42">
        <f>SUM(E112:E121)</f>
        <v>0</v>
      </c>
      <c r="F122" s="39"/>
      <c r="G122" s="42">
        <f>SUM(G112:G121)</f>
        <v>0</v>
      </c>
      <c r="H122" s="43"/>
      <c r="I122" s="43"/>
    </row>
    <row r="123" spans="1:9" ht="8.1" customHeight="1">
      <c r="A123" s="44" t="s">
        <v>53</v>
      </c>
      <c r="B123" s="45"/>
      <c r="C123" s="46">
        <v>3</v>
      </c>
      <c r="D123" s="45" t="s">
        <v>54</v>
      </c>
      <c r="E123" s="47">
        <f>ROUND(E122*C123*0.01,1)</f>
        <v>0</v>
      </c>
      <c r="F123" s="48"/>
      <c r="G123" s="49"/>
      <c r="H123" s="43"/>
      <c r="I123" s="43"/>
    </row>
    <row r="124" spans="1:9" ht="8.1" customHeight="1">
      <c r="A124" s="44" t="s">
        <v>55</v>
      </c>
      <c r="B124" s="45"/>
      <c r="C124" s="46">
        <v>20</v>
      </c>
      <c r="D124" s="45" t="s">
        <v>54</v>
      </c>
      <c r="E124" s="50"/>
      <c r="F124" s="48"/>
      <c r="G124" s="47">
        <f>ROUND(G122*C124*0.01,1)</f>
        <v>0</v>
      </c>
      <c r="H124" s="43"/>
      <c r="I124" s="43"/>
    </row>
    <row r="125" spans="1:9" ht="8.1" customHeight="1">
      <c r="A125" s="51" t="s">
        <v>56</v>
      </c>
      <c r="B125" s="52"/>
      <c r="C125" s="53"/>
      <c r="D125" s="52"/>
      <c r="E125" s="54">
        <f>SUM(E122:E124)</f>
        <v>0</v>
      </c>
      <c r="F125" s="55"/>
      <c r="G125" s="54">
        <f>SUM(G122:G124)</f>
        <v>0</v>
      </c>
      <c r="H125" s="43"/>
      <c r="I125" s="43"/>
    </row>
    <row r="126" spans="1:9" ht="8.1" customHeight="1">
      <c r="A126" s="57"/>
      <c r="B126" s="45"/>
      <c r="C126" s="58"/>
      <c r="D126" s="45"/>
      <c r="E126" s="59"/>
      <c r="F126" s="45"/>
      <c r="G126" s="59"/>
      <c r="H126" s="43"/>
      <c r="I126" s="43"/>
    </row>
    <row r="127" spans="1:9" ht="8.1" customHeight="1">
      <c r="A127" s="57"/>
      <c r="B127" s="45"/>
      <c r="C127" s="58"/>
      <c r="D127" s="45"/>
      <c r="E127" s="59"/>
      <c r="F127" s="45"/>
      <c r="G127" s="59"/>
      <c r="H127" s="43"/>
      <c r="I127" s="43"/>
    </row>
    <row r="128" spans="1:9" ht="8.1" customHeight="1">
      <c r="H128" s="68"/>
      <c r="I128" s="68"/>
    </row>
    <row r="129" spans="1:9" ht="9.9499999999999993" customHeight="1">
      <c r="A129" s="66" t="s">
        <v>99</v>
      </c>
      <c r="B129" s="13"/>
      <c r="C129" s="14"/>
      <c r="D129" s="128" t="s">
        <v>10</v>
      </c>
      <c r="E129" s="128"/>
      <c r="F129" s="128" t="s">
        <v>11</v>
      </c>
      <c r="G129" s="128"/>
      <c r="H129" s="43"/>
      <c r="I129" s="43"/>
    </row>
    <row r="130" spans="1:9" ht="8.1" customHeight="1">
      <c r="A130" s="16" t="s">
        <v>12</v>
      </c>
      <c r="B130" s="17" t="s">
        <v>13</v>
      </c>
      <c r="C130" s="18" t="s">
        <v>14</v>
      </c>
      <c r="D130" s="17" t="s">
        <v>15</v>
      </c>
      <c r="E130" s="19" t="s">
        <v>16</v>
      </c>
      <c r="F130" s="17" t="s">
        <v>15</v>
      </c>
      <c r="G130" s="19" t="s">
        <v>16</v>
      </c>
      <c r="H130" s="43"/>
      <c r="I130" s="43"/>
    </row>
    <row r="131" spans="1:9" ht="8.1" customHeight="1">
      <c r="A131" s="21" t="s">
        <v>100</v>
      </c>
      <c r="B131" s="28" t="s">
        <v>24</v>
      </c>
      <c r="C131" s="23">
        <v>250</v>
      </c>
      <c r="D131" s="24"/>
      <c r="E131" s="25"/>
      <c r="F131" s="24"/>
      <c r="G131" s="25"/>
      <c r="H131" s="26"/>
      <c r="I131" s="27"/>
    </row>
    <row r="132" spans="1:9" ht="8.1" customHeight="1">
      <c r="A132" s="21" t="s">
        <v>101</v>
      </c>
      <c r="B132" s="28" t="s">
        <v>18</v>
      </c>
      <c r="C132" s="23">
        <v>2</v>
      </c>
      <c r="D132" s="24"/>
      <c r="E132" s="25"/>
      <c r="F132" s="24"/>
      <c r="G132" s="25"/>
      <c r="H132" s="26"/>
      <c r="I132" s="27"/>
    </row>
    <row r="133" spans="1:9" ht="18" customHeight="1">
      <c r="A133" s="69" t="s">
        <v>102</v>
      </c>
      <c r="B133" s="28" t="s">
        <v>18</v>
      </c>
      <c r="C133" s="23">
        <v>1</v>
      </c>
      <c r="D133" s="24"/>
      <c r="E133" s="25"/>
      <c r="F133" s="24"/>
      <c r="G133" s="25"/>
      <c r="H133" s="26"/>
      <c r="I133" s="27"/>
    </row>
    <row r="134" spans="1:9" ht="18" customHeight="1">
      <c r="A134" s="69" t="s">
        <v>103</v>
      </c>
      <c r="B134" s="28" t="s">
        <v>18</v>
      </c>
      <c r="C134" s="23">
        <v>1</v>
      </c>
      <c r="D134" s="24"/>
      <c r="E134" s="25"/>
      <c r="F134" s="24"/>
      <c r="G134" s="25"/>
      <c r="H134" s="26"/>
      <c r="I134" s="27"/>
    </row>
    <row r="135" spans="1:9" ht="8.1" customHeight="1">
      <c r="A135" s="29" t="s">
        <v>23</v>
      </c>
      <c r="B135" s="28" t="s">
        <v>24</v>
      </c>
      <c r="C135" s="23">
        <v>200</v>
      </c>
      <c r="D135" s="24"/>
      <c r="E135" s="25"/>
      <c r="F135" s="24"/>
      <c r="G135" s="25"/>
      <c r="H135" s="27"/>
      <c r="I135" s="27"/>
    </row>
    <row r="136" spans="1:9" ht="8.1" customHeight="1">
      <c r="A136" s="29" t="s">
        <v>25</v>
      </c>
      <c r="B136" s="28" t="s">
        <v>24</v>
      </c>
      <c r="C136" s="23">
        <v>20</v>
      </c>
      <c r="D136" s="24"/>
      <c r="E136" s="25"/>
      <c r="F136" s="24"/>
      <c r="G136" s="25"/>
      <c r="H136" s="27"/>
      <c r="I136" s="27"/>
    </row>
    <row r="137" spans="1:9" ht="8.1" customHeight="1">
      <c r="A137" s="29" t="s">
        <v>104</v>
      </c>
      <c r="B137" s="28" t="s">
        <v>24</v>
      </c>
      <c r="C137" s="23">
        <v>10</v>
      </c>
      <c r="D137" s="24"/>
      <c r="E137" s="25"/>
      <c r="F137" s="24"/>
      <c r="G137" s="25"/>
      <c r="H137" s="27"/>
      <c r="I137" s="27"/>
    </row>
    <row r="138" spans="1:9" ht="8.1" customHeight="1">
      <c r="A138" s="29" t="s">
        <v>95</v>
      </c>
      <c r="B138" s="28" t="s">
        <v>24</v>
      </c>
      <c r="C138" s="23">
        <v>20</v>
      </c>
      <c r="D138" s="24"/>
      <c r="E138" s="25"/>
      <c r="F138" s="24"/>
      <c r="G138" s="25"/>
      <c r="H138" s="27"/>
      <c r="I138" s="27"/>
    </row>
    <row r="139" spans="1:9" ht="8.1" customHeight="1">
      <c r="A139" s="29" t="s">
        <v>61</v>
      </c>
      <c r="B139" s="28" t="s">
        <v>24</v>
      </c>
      <c r="C139" s="23">
        <v>10</v>
      </c>
      <c r="D139" s="24"/>
      <c r="E139" s="25"/>
      <c r="F139" s="24"/>
      <c r="G139" s="25"/>
      <c r="H139" s="27"/>
      <c r="I139" s="27"/>
    </row>
    <row r="140" spans="1:9" ht="8.1" customHeight="1">
      <c r="A140" s="21" t="s">
        <v>17</v>
      </c>
      <c r="B140" s="28" t="s">
        <v>18</v>
      </c>
      <c r="C140" s="23">
        <v>2</v>
      </c>
      <c r="D140" s="24"/>
      <c r="E140" s="25"/>
      <c r="F140" s="24"/>
      <c r="G140" s="25"/>
      <c r="H140" s="26"/>
      <c r="I140" s="27"/>
    </row>
    <row r="141" spans="1:9" ht="8.1" customHeight="1">
      <c r="A141" s="21" t="s">
        <v>96</v>
      </c>
      <c r="B141" s="28" t="s">
        <v>18</v>
      </c>
      <c r="C141" s="23">
        <v>4</v>
      </c>
      <c r="D141" s="24"/>
      <c r="E141" s="25"/>
      <c r="F141" s="24"/>
      <c r="G141" s="25"/>
      <c r="H141" s="26"/>
      <c r="I141" s="27"/>
    </row>
    <row r="142" spans="1:9" ht="8.1" customHeight="1">
      <c r="A142" s="21" t="s">
        <v>97</v>
      </c>
      <c r="B142" s="28" t="s">
        <v>18</v>
      </c>
      <c r="C142" s="23">
        <v>2</v>
      </c>
      <c r="D142" s="24"/>
      <c r="E142" s="25"/>
      <c r="F142" s="24"/>
      <c r="G142" s="25"/>
      <c r="H142" s="26"/>
      <c r="I142" s="27"/>
    </row>
    <row r="143" spans="1:9" ht="8.1" customHeight="1">
      <c r="A143" s="21" t="s">
        <v>21</v>
      </c>
      <c r="B143" s="28" t="s">
        <v>18</v>
      </c>
      <c r="C143" s="23">
        <v>1</v>
      </c>
      <c r="D143" s="24"/>
      <c r="E143" s="25"/>
      <c r="F143" s="24"/>
      <c r="G143" s="25"/>
      <c r="H143" s="26"/>
      <c r="I143" s="27"/>
    </row>
    <row r="144" spans="1:9" ht="8.1" customHeight="1">
      <c r="A144" s="70" t="s">
        <v>105</v>
      </c>
      <c r="B144" s="71" t="s">
        <v>60</v>
      </c>
      <c r="C144" s="33">
        <v>1</v>
      </c>
      <c r="D144" s="72"/>
      <c r="E144" s="34"/>
      <c r="F144" s="72"/>
      <c r="G144" s="34"/>
      <c r="H144" s="26"/>
      <c r="I144" s="27"/>
    </row>
    <row r="145" spans="1:9" ht="8.1" customHeight="1">
      <c r="A145" s="35" t="s">
        <v>51</v>
      </c>
      <c r="B145" s="36" t="s">
        <v>52</v>
      </c>
      <c r="C145" s="37">
        <v>60</v>
      </c>
      <c r="D145" s="67"/>
      <c r="E145" s="38"/>
      <c r="F145" s="67"/>
      <c r="G145" s="38"/>
      <c r="H145" s="26"/>
      <c r="I145" s="27"/>
    </row>
    <row r="146" spans="1:9" ht="8.1" customHeight="1">
      <c r="A146" s="39"/>
      <c r="B146" s="40"/>
      <c r="C146" s="41"/>
      <c r="D146" s="40"/>
      <c r="E146" s="42">
        <f>SUM(E131:E145)</f>
        <v>0</v>
      </c>
      <c r="F146" s="39"/>
      <c r="G146" s="42">
        <f>SUM(G131:G145)</f>
        <v>0</v>
      </c>
      <c r="H146" s="43"/>
      <c r="I146" s="43"/>
    </row>
    <row r="147" spans="1:9" ht="8.1" customHeight="1">
      <c r="A147" s="44" t="s">
        <v>53</v>
      </c>
      <c r="B147" s="45"/>
      <c r="C147" s="46">
        <v>1</v>
      </c>
      <c r="D147" s="45" t="s">
        <v>54</v>
      </c>
      <c r="E147" s="47">
        <f>ROUND(E146*C147*0.01,1)</f>
        <v>0</v>
      </c>
      <c r="F147" s="48"/>
      <c r="G147" s="49"/>
      <c r="H147" s="43"/>
      <c r="I147" s="43"/>
    </row>
    <row r="148" spans="1:9" ht="8.1" customHeight="1">
      <c r="A148" s="44" t="s">
        <v>55</v>
      </c>
      <c r="B148" s="45"/>
      <c r="C148" s="46">
        <v>15</v>
      </c>
      <c r="D148" s="45" t="s">
        <v>54</v>
      </c>
      <c r="E148" s="50"/>
      <c r="F148" s="48"/>
      <c r="G148" s="47">
        <f>ROUND(G146*C148*0.01,1)</f>
        <v>0</v>
      </c>
      <c r="H148" s="43"/>
      <c r="I148" s="43"/>
    </row>
    <row r="149" spans="1:9" ht="8.1" customHeight="1">
      <c r="A149" s="51" t="s">
        <v>56</v>
      </c>
      <c r="B149" s="52"/>
      <c r="C149" s="53"/>
      <c r="D149" s="52"/>
      <c r="E149" s="54">
        <f>SUM(E146:E148)</f>
        <v>0</v>
      </c>
      <c r="F149" s="55"/>
      <c r="G149" s="54">
        <f>SUM(G146:G148)</f>
        <v>0</v>
      </c>
      <c r="H149" s="43"/>
      <c r="I149" s="43"/>
    </row>
    <row r="150" spans="1:9" ht="8.1" customHeight="1">
      <c r="A150" s="57"/>
      <c r="B150" s="45"/>
      <c r="C150" s="58"/>
      <c r="D150" s="45"/>
      <c r="E150" s="59"/>
      <c r="F150" s="45"/>
      <c r="G150" s="59"/>
      <c r="H150" s="43"/>
      <c r="I150" s="43"/>
    </row>
    <row r="151" spans="1:9" ht="8.1" customHeight="1"/>
    <row r="152" spans="1:9" ht="8.1" customHeight="1"/>
    <row r="153" spans="1:9" ht="9.9499999999999993" customHeight="1">
      <c r="A153" s="73" t="s">
        <v>106</v>
      </c>
      <c r="B153" s="13"/>
      <c r="C153" s="14"/>
      <c r="D153" s="128" t="s">
        <v>10</v>
      </c>
      <c r="E153" s="128"/>
      <c r="F153" s="128" t="s">
        <v>11</v>
      </c>
      <c r="G153" s="128"/>
      <c r="H153" s="27"/>
      <c r="I153" s="27"/>
    </row>
    <row r="154" spans="1:9" ht="8.1" customHeight="1">
      <c r="A154" s="16" t="s">
        <v>12</v>
      </c>
      <c r="B154" s="17" t="s">
        <v>13</v>
      </c>
      <c r="C154" s="18" t="s">
        <v>14</v>
      </c>
      <c r="D154" s="17" t="s">
        <v>15</v>
      </c>
      <c r="E154" s="19" t="s">
        <v>16</v>
      </c>
      <c r="F154" s="17" t="s">
        <v>15</v>
      </c>
      <c r="G154" s="19" t="s">
        <v>16</v>
      </c>
      <c r="H154" s="20"/>
      <c r="I154" s="20"/>
    </row>
    <row r="155" spans="1:9" ht="8.1" customHeight="1">
      <c r="A155" s="65" t="s">
        <v>107</v>
      </c>
      <c r="B155" s="64" t="s">
        <v>24</v>
      </c>
      <c r="C155" s="63">
        <v>70</v>
      </c>
      <c r="D155" s="24"/>
      <c r="E155" s="25"/>
      <c r="F155" s="24"/>
      <c r="G155" s="25"/>
      <c r="H155" s="26"/>
      <c r="I155" s="27"/>
    </row>
    <row r="156" spans="1:9" ht="8.1" customHeight="1">
      <c r="A156" s="21" t="s">
        <v>108</v>
      </c>
      <c r="B156" s="64" t="s">
        <v>24</v>
      </c>
      <c r="C156" s="63">
        <v>50</v>
      </c>
      <c r="D156" s="24"/>
      <c r="E156" s="25"/>
      <c r="F156" s="24"/>
      <c r="G156" s="25"/>
      <c r="H156" s="26"/>
      <c r="I156" s="27"/>
    </row>
    <row r="157" spans="1:9" ht="8.1" customHeight="1">
      <c r="A157" s="21" t="s">
        <v>109</v>
      </c>
      <c r="B157" s="64" t="s">
        <v>24</v>
      </c>
      <c r="C157" s="63">
        <v>100</v>
      </c>
      <c r="D157" s="24"/>
      <c r="E157" s="25"/>
      <c r="F157" s="24"/>
      <c r="G157" s="25"/>
      <c r="H157" s="26"/>
      <c r="I157" s="27"/>
    </row>
    <row r="158" spans="1:9" ht="8.1" customHeight="1">
      <c r="A158" s="29" t="s">
        <v>47</v>
      </c>
      <c r="B158" s="28" t="s">
        <v>24</v>
      </c>
      <c r="C158" s="23">
        <v>20</v>
      </c>
      <c r="D158" s="24"/>
      <c r="E158" s="25"/>
      <c r="F158" s="24"/>
      <c r="G158" s="25"/>
      <c r="H158" s="26"/>
      <c r="I158" s="27"/>
    </row>
    <row r="159" spans="1:9" ht="8.1" customHeight="1">
      <c r="A159" s="74" t="s">
        <v>110</v>
      </c>
      <c r="B159" s="64" t="s">
        <v>18</v>
      </c>
      <c r="C159" s="63">
        <v>60</v>
      </c>
      <c r="D159" s="24"/>
      <c r="E159" s="25"/>
      <c r="F159" s="24"/>
      <c r="G159" s="25"/>
      <c r="H159" s="26"/>
      <c r="I159" s="27"/>
    </row>
    <row r="160" spans="1:9" ht="8.1" customHeight="1">
      <c r="A160" s="65" t="s">
        <v>111</v>
      </c>
      <c r="B160" s="64" t="s">
        <v>18</v>
      </c>
      <c r="C160" s="63">
        <v>4</v>
      </c>
      <c r="D160" s="24"/>
      <c r="E160" s="25"/>
      <c r="F160" s="24"/>
      <c r="G160" s="25"/>
      <c r="H160" s="26"/>
      <c r="I160" s="27"/>
    </row>
    <row r="161" spans="1:9" ht="8.1" customHeight="1">
      <c r="A161" s="65" t="s">
        <v>112</v>
      </c>
      <c r="B161" s="64" t="s">
        <v>18</v>
      </c>
      <c r="C161" s="63">
        <v>10</v>
      </c>
      <c r="D161" s="24"/>
      <c r="E161" s="25"/>
      <c r="F161" s="24"/>
      <c r="G161" s="25"/>
      <c r="H161" s="26"/>
      <c r="I161" s="27"/>
    </row>
    <row r="162" spans="1:9" ht="8.1" customHeight="1">
      <c r="A162" s="65" t="s">
        <v>113</v>
      </c>
      <c r="B162" s="64" t="s">
        <v>18</v>
      </c>
      <c r="C162" s="63">
        <v>4</v>
      </c>
      <c r="D162" s="24"/>
      <c r="E162" s="25"/>
      <c r="F162" s="24"/>
      <c r="G162" s="25"/>
      <c r="H162" s="26"/>
      <c r="I162" s="27"/>
    </row>
    <row r="163" spans="1:9" ht="8.1" customHeight="1">
      <c r="A163" s="65" t="s">
        <v>114</v>
      </c>
      <c r="B163" s="64" t="s">
        <v>18</v>
      </c>
      <c r="C163" s="63">
        <v>4</v>
      </c>
      <c r="D163" s="24"/>
      <c r="E163" s="25"/>
      <c r="F163" s="24"/>
      <c r="G163" s="25"/>
      <c r="H163" s="26"/>
      <c r="I163" s="27"/>
    </row>
    <row r="164" spans="1:9" ht="8.1" customHeight="1">
      <c r="A164" s="65" t="s">
        <v>115</v>
      </c>
      <c r="B164" s="64" t="s">
        <v>18</v>
      </c>
      <c r="C164" s="63">
        <v>30</v>
      </c>
      <c r="D164" s="24"/>
      <c r="E164" s="25"/>
      <c r="F164" s="24"/>
      <c r="G164" s="25"/>
      <c r="H164" s="26"/>
      <c r="I164" s="27"/>
    </row>
    <row r="165" spans="1:9" ht="8.1" customHeight="1">
      <c r="A165" s="65" t="s">
        <v>116</v>
      </c>
      <c r="B165" s="64" t="s">
        <v>18</v>
      </c>
      <c r="C165" s="63">
        <v>16</v>
      </c>
      <c r="D165" s="24"/>
      <c r="E165" s="25"/>
      <c r="F165" s="24"/>
      <c r="G165" s="25"/>
      <c r="H165" s="26"/>
      <c r="I165" s="27"/>
    </row>
    <row r="166" spans="1:9" ht="8.1" customHeight="1">
      <c r="A166" s="65" t="s">
        <v>117</v>
      </c>
      <c r="B166" s="64" t="s">
        <v>18</v>
      </c>
      <c r="C166" s="63">
        <v>1</v>
      </c>
      <c r="D166" s="24"/>
      <c r="E166" s="25"/>
      <c r="F166" s="24"/>
      <c r="G166" s="25"/>
      <c r="H166" s="26"/>
      <c r="I166" s="27"/>
    </row>
    <row r="167" spans="1:9" ht="8.1" customHeight="1">
      <c r="A167" s="29" t="s">
        <v>104</v>
      </c>
      <c r="B167" s="28" t="s">
        <v>24</v>
      </c>
      <c r="C167" s="23">
        <v>8</v>
      </c>
      <c r="D167" s="24"/>
      <c r="E167" s="25"/>
      <c r="F167" s="24"/>
      <c r="G167" s="25"/>
      <c r="H167" s="27"/>
      <c r="I167" s="27"/>
    </row>
    <row r="168" spans="1:9" ht="8.1" customHeight="1">
      <c r="A168" s="65" t="s">
        <v>118</v>
      </c>
      <c r="B168" s="64" t="s">
        <v>18</v>
      </c>
      <c r="C168" s="63">
        <v>4</v>
      </c>
      <c r="D168" s="24"/>
      <c r="E168" s="25"/>
      <c r="F168" s="24"/>
      <c r="G168" s="25"/>
      <c r="H168" s="26"/>
      <c r="I168" s="27"/>
    </row>
    <row r="169" spans="1:9" ht="8.1" customHeight="1">
      <c r="A169" s="65" t="s">
        <v>119</v>
      </c>
      <c r="B169" s="64" t="s">
        <v>18</v>
      </c>
      <c r="C169" s="63">
        <v>8</v>
      </c>
      <c r="D169" s="24"/>
      <c r="E169" s="25"/>
      <c r="F169" s="24"/>
      <c r="G169" s="25"/>
      <c r="H169" s="26"/>
      <c r="I169" s="27"/>
    </row>
    <row r="170" spans="1:9" ht="8.1" customHeight="1">
      <c r="A170" s="65" t="s">
        <v>120</v>
      </c>
      <c r="B170" s="64" t="s">
        <v>18</v>
      </c>
      <c r="C170" s="63">
        <v>14</v>
      </c>
      <c r="D170" s="24"/>
      <c r="E170" s="25"/>
      <c r="F170" s="24"/>
      <c r="G170" s="25"/>
      <c r="H170" s="26"/>
      <c r="I170" s="27"/>
    </row>
    <row r="171" spans="1:9" ht="8.1" customHeight="1">
      <c r="A171" s="65" t="s">
        <v>121</v>
      </c>
      <c r="B171" s="64" t="s">
        <v>18</v>
      </c>
      <c r="C171" s="63">
        <v>6</v>
      </c>
      <c r="D171" s="24"/>
      <c r="E171" s="25"/>
      <c r="F171" s="24"/>
      <c r="G171" s="25"/>
      <c r="H171" s="26"/>
      <c r="I171" s="27"/>
    </row>
    <row r="172" spans="1:9" ht="8.1" customHeight="1">
      <c r="A172" s="39"/>
      <c r="B172" s="40"/>
      <c r="C172" s="41"/>
      <c r="D172" s="40"/>
      <c r="E172" s="42">
        <f>SUM(E155:E171)</f>
        <v>0</v>
      </c>
      <c r="F172" s="39"/>
      <c r="G172" s="42">
        <f>SUM(G155:G171)</f>
        <v>0</v>
      </c>
      <c r="H172" s="43"/>
      <c r="I172" s="43"/>
    </row>
    <row r="173" spans="1:9" ht="8.1" customHeight="1">
      <c r="A173" s="44" t="s">
        <v>53</v>
      </c>
      <c r="B173" s="45"/>
      <c r="C173" s="46">
        <v>3</v>
      </c>
      <c r="D173" s="45" t="s">
        <v>54</v>
      </c>
      <c r="E173" s="47">
        <f>ROUND(E172*C173*0.01,1)</f>
        <v>0</v>
      </c>
      <c r="F173" s="48"/>
      <c r="G173" s="49"/>
      <c r="H173" s="43"/>
      <c r="I173" s="43"/>
    </row>
    <row r="174" spans="1:9" ht="8.1" customHeight="1">
      <c r="A174" s="44" t="s">
        <v>122</v>
      </c>
      <c r="B174" s="45"/>
      <c r="C174" s="46">
        <v>15</v>
      </c>
      <c r="D174" s="45" t="s">
        <v>54</v>
      </c>
      <c r="E174" s="50"/>
      <c r="F174" s="48"/>
      <c r="G174" s="47">
        <f>ROUND(G172*C174*0.01,1)</f>
        <v>0</v>
      </c>
      <c r="H174" s="43"/>
      <c r="I174" s="43"/>
    </row>
    <row r="175" spans="1:9" ht="8.1" customHeight="1">
      <c r="A175" s="51" t="s">
        <v>56</v>
      </c>
      <c r="B175" s="52"/>
      <c r="C175" s="53"/>
      <c r="D175" s="52"/>
      <c r="E175" s="54">
        <f>SUM(E172:E174)</f>
        <v>0</v>
      </c>
      <c r="F175" s="55"/>
      <c r="G175" s="54">
        <f>SUM(G172:G174)</f>
        <v>0</v>
      </c>
      <c r="H175" s="43"/>
      <c r="I175" s="43"/>
    </row>
    <row r="176" spans="1:9" ht="8.1" customHeight="1">
      <c r="H176" s="68"/>
      <c r="I176" s="68"/>
    </row>
    <row r="177" spans="1:9" ht="8.1" customHeight="1">
      <c r="H177" s="68"/>
      <c r="I177" s="68"/>
    </row>
    <row r="178" spans="1:9" ht="8.1" customHeight="1">
      <c r="H178" s="68"/>
      <c r="I178" s="68"/>
    </row>
    <row r="179" spans="1:9" ht="8.1" customHeight="1">
      <c r="H179" s="68"/>
      <c r="I179" s="68"/>
    </row>
    <row r="180" spans="1:9" s="56" customFormat="1" ht="9.9499999999999993" customHeight="1">
      <c r="A180" s="66" t="s">
        <v>123</v>
      </c>
      <c r="B180" s="14"/>
      <c r="C180" s="14"/>
      <c r="D180" s="129" t="s">
        <v>10</v>
      </c>
      <c r="E180" s="129"/>
      <c r="F180" s="129" t="s">
        <v>11</v>
      </c>
      <c r="G180" s="129"/>
    </row>
    <row r="181" spans="1:9" s="56" customFormat="1" ht="8.1" customHeight="1">
      <c r="A181" s="75" t="s">
        <v>12</v>
      </c>
      <c r="B181" s="76" t="s">
        <v>13</v>
      </c>
      <c r="C181" s="18" t="s">
        <v>14</v>
      </c>
      <c r="D181" s="76" t="s">
        <v>15</v>
      </c>
      <c r="E181" s="18" t="s">
        <v>16</v>
      </c>
      <c r="F181" s="76" t="s">
        <v>15</v>
      </c>
      <c r="G181" s="18" t="s">
        <v>16</v>
      </c>
      <c r="H181" s="77"/>
      <c r="I181" s="77"/>
    </row>
    <row r="182" spans="1:9" s="56" customFormat="1" ht="8.1" customHeight="1">
      <c r="A182" s="74" t="s">
        <v>124</v>
      </c>
      <c r="B182" s="78" t="s">
        <v>90</v>
      </c>
      <c r="C182" s="63">
        <v>1</v>
      </c>
      <c r="D182" s="79"/>
      <c r="E182" s="80"/>
      <c r="F182" s="79"/>
      <c r="G182" s="80"/>
      <c r="H182" s="81"/>
      <c r="I182" s="82"/>
    </row>
    <row r="183" spans="1:9" s="56" customFormat="1" ht="8.1" customHeight="1">
      <c r="A183" s="30" t="s">
        <v>125</v>
      </c>
      <c r="B183" s="83" t="s">
        <v>90</v>
      </c>
      <c r="C183" s="23">
        <v>1</v>
      </c>
      <c r="D183" s="79"/>
      <c r="E183" s="80"/>
      <c r="F183" s="79"/>
      <c r="G183" s="80"/>
      <c r="H183" s="81"/>
      <c r="I183" s="82"/>
    </row>
    <row r="184" spans="1:9" s="56" customFormat="1" ht="8.1" customHeight="1">
      <c r="A184" s="84" t="s">
        <v>126</v>
      </c>
      <c r="B184" s="78" t="s">
        <v>90</v>
      </c>
      <c r="C184" s="63">
        <v>1</v>
      </c>
      <c r="D184" s="79"/>
      <c r="E184" s="80"/>
      <c r="F184" s="79"/>
      <c r="G184" s="80"/>
      <c r="H184" s="81"/>
      <c r="I184" s="82"/>
    </row>
    <row r="185" spans="1:9" s="56" customFormat="1" ht="8.1" customHeight="1">
      <c r="A185" s="84" t="s">
        <v>127</v>
      </c>
      <c r="B185" s="78" t="s">
        <v>90</v>
      </c>
      <c r="C185" s="63">
        <v>1</v>
      </c>
      <c r="D185" s="79"/>
      <c r="E185" s="80"/>
      <c r="F185" s="79"/>
      <c r="G185" s="80"/>
      <c r="H185" s="81"/>
      <c r="I185" s="82"/>
    </row>
    <row r="186" spans="1:9" s="56" customFormat="1" ht="8.1" customHeight="1">
      <c r="A186" s="84" t="s">
        <v>128</v>
      </c>
      <c r="B186" s="78" t="s">
        <v>129</v>
      </c>
      <c r="C186" s="63">
        <v>40</v>
      </c>
      <c r="D186" s="79"/>
      <c r="E186" s="80"/>
      <c r="F186" s="79"/>
      <c r="G186" s="80"/>
      <c r="H186" s="81"/>
      <c r="I186" s="82"/>
    </row>
    <row r="187" spans="1:9" s="56" customFormat="1" ht="8.1" customHeight="1">
      <c r="A187" s="84" t="s">
        <v>130</v>
      </c>
      <c r="B187" s="78" t="s">
        <v>90</v>
      </c>
      <c r="C187" s="63">
        <v>1</v>
      </c>
      <c r="D187" s="79"/>
      <c r="E187" s="80"/>
      <c r="F187" s="79"/>
      <c r="G187" s="80"/>
      <c r="H187" s="81"/>
      <c r="I187" s="82"/>
    </row>
    <row r="188" spans="1:9" s="56" customFormat="1" ht="8.1" customHeight="1">
      <c r="A188" s="85"/>
      <c r="B188" s="41"/>
      <c r="C188" s="41"/>
      <c r="D188" s="41"/>
      <c r="E188" s="86">
        <f>SUM(E182:E187)</f>
        <v>0</v>
      </c>
      <c r="F188" s="85"/>
      <c r="G188" s="86">
        <f>SUM(G182:G187)</f>
        <v>0</v>
      </c>
      <c r="H188" s="87"/>
      <c r="I188" s="87"/>
    </row>
    <row r="189" spans="1:9" s="56" customFormat="1" ht="8.1" customHeight="1">
      <c r="A189" s="88" t="s">
        <v>53</v>
      </c>
      <c r="B189" s="58"/>
      <c r="C189" s="46">
        <v>0</v>
      </c>
      <c r="D189" s="58" t="s">
        <v>54</v>
      </c>
      <c r="E189" s="89">
        <f>ROUND(E188*C189*0.01,1)</f>
        <v>0</v>
      </c>
      <c r="F189" s="90"/>
      <c r="G189" s="91"/>
      <c r="H189" s="87"/>
      <c r="I189" s="87"/>
    </row>
    <row r="190" spans="1:9" s="56" customFormat="1" ht="8.1" customHeight="1">
      <c r="A190" s="88" t="s">
        <v>55</v>
      </c>
      <c r="B190" s="58"/>
      <c r="C190" s="46">
        <v>0</v>
      </c>
      <c r="D190" s="58" t="s">
        <v>54</v>
      </c>
      <c r="E190" s="92"/>
      <c r="F190" s="90"/>
      <c r="G190" s="89">
        <f>ROUND(G188*C190*0.01,1)</f>
        <v>0</v>
      </c>
      <c r="H190" s="87"/>
      <c r="I190" s="87"/>
    </row>
    <row r="191" spans="1:9" s="56" customFormat="1" ht="8.1" customHeight="1">
      <c r="A191" s="93" t="s">
        <v>56</v>
      </c>
      <c r="B191" s="53"/>
      <c r="C191" s="53"/>
      <c r="D191" s="53"/>
      <c r="E191" s="94">
        <f>SUM(E188:E190)</f>
        <v>0</v>
      </c>
      <c r="F191" s="95"/>
      <c r="G191" s="94">
        <f>SUM(G188:G190)</f>
        <v>0</v>
      </c>
      <c r="H191" s="87"/>
      <c r="I191" s="87"/>
    </row>
    <row r="192" spans="1:9" ht="8.1" customHeight="1"/>
    <row r="193" spans="1:9" ht="8.1" customHeight="1"/>
    <row r="194" spans="1:9" ht="8.1" customHeight="1"/>
    <row r="195" spans="1:9" ht="8.1" customHeight="1"/>
    <row r="196" spans="1:9" ht="8.1" customHeight="1"/>
    <row r="197" spans="1:9" ht="8.1" customHeight="1"/>
    <row r="198" spans="1:9" ht="8.1" customHeight="1"/>
    <row r="199" spans="1:9" ht="8.1" customHeight="1"/>
    <row r="200" spans="1:9" ht="8.1" customHeight="1"/>
    <row r="201" spans="1:9" ht="8.1" customHeight="1"/>
    <row r="202" spans="1:9" ht="8.1" customHeight="1" thickBot="1">
      <c r="A202" s="96"/>
      <c r="B202" s="96"/>
      <c r="C202" s="97"/>
      <c r="D202" s="96"/>
      <c r="E202" s="96"/>
      <c r="F202" s="96"/>
      <c r="G202" s="96"/>
    </row>
    <row r="203" spans="1:9" ht="8.1" customHeight="1" thickTop="1"/>
    <row r="204" spans="1:9" ht="9.9499999999999993" customHeight="1">
      <c r="A204" s="12" t="s">
        <v>131</v>
      </c>
      <c r="B204" s="13"/>
      <c r="C204" s="14"/>
      <c r="D204" s="128" t="s">
        <v>10</v>
      </c>
      <c r="E204" s="128"/>
      <c r="F204" s="128" t="s">
        <v>11</v>
      </c>
      <c r="G204" s="128"/>
    </row>
    <row r="205" spans="1:9" ht="8.1" customHeight="1">
      <c r="A205" s="125" t="s">
        <v>12</v>
      </c>
      <c r="B205" s="126"/>
      <c r="C205" s="127"/>
      <c r="D205" s="98"/>
      <c r="E205" s="19" t="s">
        <v>16</v>
      </c>
      <c r="F205" s="17"/>
      <c r="G205" s="19" t="s">
        <v>16</v>
      </c>
    </row>
    <row r="206" spans="1:9" ht="8.1" customHeight="1">
      <c r="A206" s="99" t="str">
        <f>A1</f>
        <v>Elektroinstalace - vnitřní</v>
      </c>
      <c r="B206" s="100"/>
      <c r="C206" s="101">
        <v>21</v>
      </c>
      <c r="D206" s="116">
        <f>E39</f>
        <v>0</v>
      </c>
      <c r="E206" s="117"/>
      <c r="F206" s="116">
        <f>G39</f>
        <v>0</v>
      </c>
      <c r="G206" s="117"/>
      <c r="H206" s="43"/>
      <c r="I206" s="43"/>
    </row>
    <row r="207" spans="1:9" ht="8.1" customHeight="1">
      <c r="A207" s="99" t="str">
        <f>A43</f>
        <v>Elektroinstalace - napojení NN - měření el. energie - napojení rozváděčů</v>
      </c>
      <c r="B207" s="100"/>
      <c r="C207" s="101">
        <v>21</v>
      </c>
      <c r="D207" s="116">
        <f>E53</f>
        <v>0</v>
      </c>
      <c r="E207" s="117"/>
      <c r="F207" s="116">
        <f>G53</f>
        <v>0</v>
      </c>
      <c r="G207" s="117"/>
      <c r="H207" s="43"/>
      <c r="I207" s="43"/>
    </row>
    <row r="208" spans="1:9" ht="8.1" customHeight="1">
      <c r="A208" s="99" t="str">
        <f>A57</f>
        <v>Svítidla vč. zdrojů a předřadníků</v>
      </c>
      <c r="B208" s="100"/>
      <c r="C208" s="101">
        <v>21</v>
      </c>
      <c r="D208" s="116">
        <f>E72</f>
        <v>0</v>
      </c>
      <c r="E208" s="117"/>
      <c r="F208" s="116">
        <f>G72</f>
        <v>0</v>
      </c>
      <c r="G208" s="117"/>
      <c r="H208" s="43"/>
      <c r="I208" s="43"/>
    </row>
    <row r="209" spans="1:10" ht="8.1" customHeight="1">
      <c r="A209" s="99" t="str">
        <f>A76</f>
        <v>Rozváděč RP0</v>
      </c>
      <c r="B209" s="100"/>
      <c r="C209" s="101">
        <v>21</v>
      </c>
      <c r="D209" s="116">
        <f>E95</f>
        <v>0</v>
      </c>
      <c r="E209" s="117"/>
      <c r="F209" s="116">
        <f>G95</f>
        <v>0</v>
      </c>
      <c r="G209" s="117"/>
      <c r="H209" s="43"/>
      <c r="I209" s="43"/>
    </row>
    <row r="210" spans="1:10" ht="8.1" customHeight="1">
      <c r="A210" s="99" t="str">
        <f>A110</f>
        <v>Satelitní a televizní systém</v>
      </c>
      <c r="B210" s="100"/>
      <c r="C210" s="101">
        <v>21</v>
      </c>
      <c r="D210" s="116">
        <f>E125</f>
        <v>0</v>
      </c>
      <c r="E210" s="117"/>
      <c r="F210" s="116">
        <f>G125</f>
        <v>0</v>
      </c>
      <c r="G210" s="117"/>
      <c r="H210" s="43"/>
      <c r="I210" s="43"/>
    </row>
    <row r="211" spans="1:10" ht="8.1" customHeight="1">
      <c r="A211" s="99" t="str">
        <f>A129</f>
        <v>Strukturovaná kabeláž, telefon, domácí telefon</v>
      </c>
      <c r="B211" s="100"/>
      <c r="C211" s="101">
        <v>21</v>
      </c>
      <c r="D211" s="116">
        <f>E149</f>
        <v>0</v>
      </c>
      <c r="E211" s="117"/>
      <c r="F211" s="116">
        <f>G149</f>
        <v>0</v>
      </c>
      <c r="G211" s="117"/>
      <c r="H211" s="43"/>
      <c r="I211" s="43"/>
    </row>
    <row r="212" spans="1:10" ht="8.1" customHeight="1">
      <c r="A212" s="99" t="str">
        <f>A153</f>
        <v>Hromosvody - Uzemnění</v>
      </c>
      <c r="B212" s="100"/>
      <c r="C212" s="101">
        <v>21</v>
      </c>
      <c r="D212" s="116">
        <f>E175</f>
        <v>0</v>
      </c>
      <c r="E212" s="117"/>
      <c r="F212" s="116">
        <f>G175</f>
        <v>0</v>
      </c>
      <c r="G212" s="117"/>
      <c r="H212" s="43"/>
      <c r="I212" s="43"/>
    </row>
    <row r="213" spans="1:10" ht="8.1" customHeight="1">
      <c r="A213" s="99" t="str">
        <f>A180</f>
        <v>HZS, PD, revize</v>
      </c>
      <c r="B213" s="100"/>
      <c r="C213" s="101">
        <v>21</v>
      </c>
      <c r="D213" s="116">
        <f>E191</f>
        <v>0</v>
      </c>
      <c r="E213" s="117"/>
      <c r="F213" s="116">
        <f>G191</f>
        <v>0</v>
      </c>
      <c r="G213" s="117"/>
      <c r="H213" s="43"/>
      <c r="I213" s="43"/>
    </row>
    <row r="214" spans="1:10" ht="8.1" customHeight="1">
      <c r="A214" s="39"/>
      <c r="B214" s="40"/>
      <c r="C214" s="41"/>
      <c r="D214" s="40"/>
      <c r="E214" s="42"/>
      <c r="F214" s="39"/>
      <c r="G214" s="102"/>
    </row>
    <row r="215" spans="1:10" ht="8.1" customHeight="1">
      <c r="A215" s="44"/>
      <c r="B215" s="45"/>
      <c r="C215" s="46"/>
      <c r="D215" s="45"/>
      <c r="E215" s="50"/>
      <c r="F215" s="48"/>
      <c r="G215" s="49"/>
    </row>
    <row r="216" spans="1:10" ht="8.1" customHeight="1">
      <c r="A216" s="51" t="s">
        <v>56</v>
      </c>
      <c r="B216" s="52"/>
      <c r="C216" s="53"/>
      <c r="D216" s="118">
        <f>SUM(D206:E213)</f>
        <v>0</v>
      </c>
      <c r="E216" s="119"/>
      <c r="F216" s="120">
        <f>SUM(F206:G213)</f>
        <v>0</v>
      </c>
      <c r="G216" s="119"/>
      <c r="H216" s="43"/>
      <c r="I216" s="43"/>
    </row>
    <row r="217" spans="1:10" ht="8.1" customHeight="1"/>
    <row r="218" spans="1:10" ht="8.1" customHeight="1"/>
    <row r="219" spans="1:10" s="56" customFormat="1" ht="12" customHeight="1">
      <c r="A219" s="103" t="s">
        <v>132</v>
      </c>
      <c r="B219" s="103"/>
      <c r="C219" s="103"/>
      <c r="D219" s="121">
        <f>SUM(D216:G216)</f>
        <v>0</v>
      </c>
      <c r="E219" s="121"/>
      <c r="F219" s="104" t="s">
        <v>133</v>
      </c>
      <c r="H219" s="87"/>
      <c r="I219" s="87"/>
    </row>
    <row r="220" spans="1:10" s="56" customFormat="1" ht="8.1" customHeight="1">
      <c r="A220" s="105"/>
      <c r="H220" s="87"/>
      <c r="I220" s="87"/>
      <c r="J220" s="106"/>
    </row>
    <row r="221" spans="1:10" s="56" customFormat="1" ht="8.1" customHeight="1">
      <c r="H221" s="87"/>
      <c r="I221" s="87"/>
    </row>
    <row r="222" spans="1:10" s="56" customFormat="1" ht="9.9499999999999993" customHeight="1">
      <c r="A222" s="107">
        <f>D222+F222</f>
        <v>0</v>
      </c>
      <c r="B222" s="108"/>
      <c r="C222" s="109">
        <v>15</v>
      </c>
      <c r="D222" s="122">
        <f>SUM(SUMIF(C206:C213,C222,D206:D213),SUMIF(C206:C213,C222,F206:F213))</f>
        <v>0</v>
      </c>
      <c r="E222" s="122"/>
      <c r="F222" s="123">
        <f>CEILING(D222*C222/100,0.1)</f>
        <v>0</v>
      </c>
      <c r="G222" s="124"/>
      <c r="H222" s="87"/>
      <c r="I222" s="87"/>
    </row>
    <row r="223" spans="1:10" s="56" customFormat="1" ht="9.9499999999999993" customHeight="1">
      <c r="A223" s="110">
        <f>D223+F223</f>
        <v>0</v>
      </c>
      <c r="B223" s="108"/>
      <c r="C223" s="109">
        <v>21</v>
      </c>
      <c r="D223" s="122">
        <f>SUM(SUMIF(C206:C213,C223,D206:D213),SUMIF(C206:C213,C223,F206:F213))</f>
        <v>0</v>
      </c>
      <c r="E223" s="122"/>
      <c r="F223" s="123">
        <f>CEILING(D223*C223/100,0.1)</f>
        <v>0</v>
      </c>
      <c r="G223" s="124"/>
      <c r="H223" s="87"/>
      <c r="I223" s="87"/>
    </row>
    <row r="224" spans="1:10" s="56" customFormat="1" ht="8.1" customHeight="1">
      <c r="H224" s="87"/>
      <c r="I224" s="87"/>
    </row>
    <row r="225" spans="1:9" s="56" customFormat="1" ht="8.1" customHeight="1">
      <c r="H225" s="87"/>
      <c r="I225" s="87"/>
    </row>
    <row r="226" spans="1:9" s="56" customFormat="1" ht="12" customHeight="1">
      <c r="A226" s="111" t="s">
        <v>134</v>
      </c>
      <c r="D226" s="115">
        <f>SUM(A222:A223)</f>
        <v>0</v>
      </c>
      <c r="E226" s="115"/>
      <c r="F226" s="112" t="s">
        <v>135</v>
      </c>
      <c r="H226" s="87"/>
      <c r="I226" s="87"/>
    </row>
    <row r="227" spans="1:9" ht="8.1" customHeight="1" thickBot="1">
      <c r="A227" s="113"/>
      <c r="B227" s="96"/>
      <c r="C227" s="97"/>
      <c r="D227" s="96"/>
      <c r="E227" s="96"/>
      <c r="F227" s="96"/>
      <c r="G227" s="96"/>
      <c r="H227" s="43"/>
      <c r="I227" s="43"/>
    </row>
    <row r="228" spans="1:9" ht="8.1" customHeight="1" thickTop="1"/>
    <row r="229" spans="1:9" ht="8.1" customHeight="1"/>
    <row r="230" spans="1:9" ht="8.1" customHeight="1"/>
    <row r="231" spans="1:9" ht="8.1" customHeight="1"/>
    <row r="232" spans="1:9" ht="8.1" customHeight="1"/>
    <row r="233" spans="1:9" ht="8.1" customHeight="1"/>
    <row r="234" spans="1:9" ht="8.1" customHeight="1"/>
    <row r="235" spans="1:9" ht="8.1" customHeight="1"/>
    <row r="236" spans="1:9" ht="8.1" customHeight="1"/>
    <row r="237" spans="1:9" ht="8.1" customHeight="1"/>
    <row r="238" spans="1:9" ht="8.1" customHeight="1"/>
    <row r="239" spans="1:9" ht="8.1" customHeight="1"/>
    <row r="240" spans="1:9" ht="8.1" customHeight="1"/>
    <row r="241" ht="8.1" customHeight="1"/>
    <row r="242" ht="8.1" customHeight="1"/>
    <row r="243" ht="8.1" customHeight="1"/>
    <row r="244" ht="8.1" customHeight="1"/>
    <row r="245" ht="8.1" customHeight="1"/>
    <row r="246" ht="8.1" customHeight="1"/>
    <row r="247" ht="8.1" customHeight="1"/>
    <row r="248" ht="8.1" customHeight="1"/>
    <row r="249" ht="8.1" customHeight="1"/>
    <row r="250" ht="8.1" customHeight="1"/>
    <row r="251" ht="8.1" customHeight="1"/>
    <row r="252" ht="8.1" customHeight="1"/>
    <row r="253" ht="8.1" customHeight="1"/>
    <row r="254" ht="8.1" customHeight="1"/>
    <row r="255" ht="8.1" customHeight="1"/>
    <row r="256" ht="8.1" customHeight="1"/>
    <row r="257" ht="8.1" customHeight="1"/>
    <row r="258" ht="8.1" customHeight="1"/>
    <row r="259" ht="8.1" customHeight="1"/>
    <row r="260" ht="8.1" customHeight="1"/>
    <row r="261" ht="8.1" customHeight="1"/>
    <row r="262" ht="8.1" customHeight="1"/>
    <row r="263" ht="8.1" customHeight="1"/>
    <row r="264" ht="8.1" customHeight="1"/>
    <row r="265" ht="8.1" customHeight="1"/>
    <row r="266" ht="8.1" customHeight="1"/>
    <row r="267" ht="8.1" customHeight="1"/>
    <row r="268" ht="8.1" customHeight="1"/>
    <row r="269" ht="8.1" customHeight="1"/>
    <row r="270" ht="8.1" customHeight="1"/>
    <row r="271" ht="8.1" customHeight="1"/>
    <row r="272" ht="8.1" customHeight="1"/>
    <row r="273" ht="8.1" customHeight="1"/>
    <row r="274" ht="8.1" customHeight="1"/>
    <row r="275" ht="8.1" customHeight="1"/>
    <row r="276" ht="8.1" customHeight="1"/>
    <row r="277" ht="8.1" customHeight="1"/>
    <row r="278" ht="8.1" customHeight="1"/>
    <row r="279" ht="8.1" customHeight="1"/>
    <row r="280" ht="8.1" customHeight="1"/>
    <row r="281" ht="8.1" customHeight="1"/>
    <row r="282" ht="8.1" customHeight="1"/>
    <row r="283" ht="8.1" customHeight="1"/>
    <row r="284" ht="8.1" customHeight="1"/>
    <row r="285" ht="8.1" customHeight="1"/>
    <row r="286" ht="8.1" customHeight="1"/>
    <row r="287" ht="8.1" customHeight="1"/>
    <row r="288" ht="8.1" customHeight="1"/>
    <row r="289" ht="8.1" customHeight="1"/>
    <row r="290" ht="8.1" customHeight="1"/>
    <row r="291" ht="8.1" customHeight="1"/>
    <row r="292" ht="8.1" customHeight="1"/>
    <row r="293" ht="8.1" customHeight="1"/>
    <row r="294" ht="8.1" customHeight="1"/>
    <row r="295" ht="8.1" customHeight="1"/>
    <row r="296" ht="8.1" customHeight="1"/>
    <row r="297" ht="8.1" customHeight="1"/>
    <row r="298" ht="8.1" customHeight="1"/>
    <row r="299" ht="8.1" customHeight="1"/>
    <row r="300" ht="8.1" customHeight="1"/>
    <row r="301" ht="8.1" customHeight="1"/>
    <row r="302" ht="8.1" customHeight="1"/>
    <row r="303" ht="8.1" customHeight="1"/>
    <row r="304" ht="8.1" customHeight="1"/>
    <row r="305" ht="8.1" customHeight="1"/>
    <row r="306" ht="8.1" customHeight="1"/>
    <row r="307" ht="8.1" customHeight="1"/>
    <row r="308" ht="8.1" customHeight="1"/>
    <row r="309" ht="8.1" customHeight="1"/>
    <row r="310" ht="8.1" customHeight="1"/>
    <row r="311" ht="8.1" customHeight="1"/>
    <row r="312" ht="8.1" customHeight="1"/>
    <row r="313" ht="8.1" customHeight="1"/>
    <row r="314" ht="8.1" customHeight="1"/>
    <row r="315" ht="8.1" customHeight="1"/>
    <row r="316" ht="8.1" customHeight="1"/>
    <row r="317" ht="8.1" customHeight="1"/>
    <row r="318" ht="8.1" customHeight="1"/>
    <row r="319" ht="8.1" customHeight="1"/>
    <row r="320" ht="8.1" customHeight="1"/>
    <row r="321" ht="8.1" customHeight="1"/>
    <row r="322" ht="8.1" customHeight="1"/>
    <row r="323" ht="8.1" customHeight="1"/>
    <row r="324" ht="8.1" customHeight="1"/>
    <row r="325" ht="8.1" customHeight="1"/>
    <row r="326" ht="8.1" customHeight="1"/>
    <row r="327" ht="8.1" customHeight="1"/>
    <row r="328" ht="8.1" customHeight="1"/>
    <row r="329" ht="8.1" customHeight="1"/>
    <row r="330" ht="8.1" customHeight="1"/>
    <row r="331" ht="8.1" customHeight="1"/>
    <row r="332" ht="8.1" customHeight="1"/>
    <row r="333" ht="8.1" customHeight="1"/>
    <row r="334" ht="8.1" customHeight="1"/>
    <row r="335" ht="8.1" customHeight="1"/>
    <row r="336" ht="8.1" customHeight="1"/>
    <row r="337" ht="8.1" customHeight="1"/>
    <row r="338" ht="8.1" customHeight="1"/>
    <row r="339" ht="8.1" customHeight="1"/>
    <row r="340" ht="8.1" customHeight="1"/>
    <row r="341" ht="8.1" customHeight="1"/>
    <row r="342" ht="8.1" customHeight="1"/>
    <row r="343" ht="8.1" customHeight="1"/>
    <row r="344" ht="8.1" customHeight="1"/>
    <row r="345" ht="8.1" customHeight="1"/>
    <row r="346" ht="8.1" customHeight="1"/>
    <row r="347" ht="8.1" customHeight="1"/>
    <row r="348" ht="8.1" customHeight="1"/>
    <row r="349" ht="8.1" customHeight="1"/>
  </sheetData>
  <mergeCells count="43">
    <mergeCell ref="D1:E1"/>
    <mergeCell ref="F1:G1"/>
    <mergeCell ref="D43:E43"/>
    <mergeCell ref="F43:G43"/>
    <mergeCell ref="D57:E57"/>
    <mergeCell ref="F57:G57"/>
    <mergeCell ref="D76:E76"/>
    <mergeCell ref="F76:G76"/>
    <mergeCell ref="D110:E110"/>
    <mergeCell ref="F110:G110"/>
    <mergeCell ref="D129:E129"/>
    <mergeCell ref="F129:G129"/>
    <mergeCell ref="D208:E208"/>
    <mergeCell ref="F208:G208"/>
    <mergeCell ref="D153:E153"/>
    <mergeCell ref="F153:G153"/>
    <mergeCell ref="D180:E180"/>
    <mergeCell ref="F180:G180"/>
    <mergeCell ref="D204:E204"/>
    <mergeCell ref="F204:G204"/>
    <mergeCell ref="A205:C205"/>
    <mergeCell ref="D206:E206"/>
    <mergeCell ref="F206:G206"/>
    <mergeCell ref="D207:E207"/>
    <mergeCell ref="F207:G207"/>
    <mergeCell ref="D209:E209"/>
    <mergeCell ref="F209:G209"/>
    <mergeCell ref="D210:E210"/>
    <mergeCell ref="F210:G210"/>
    <mergeCell ref="D211:E211"/>
    <mergeCell ref="F211:G211"/>
    <mergeCell ref="D226:E226"/>
    <mergeCell ref="D212:E212"/>
    <mergeCell ref="F212:G212"/>
    <mergeCell ref="D213:E213"/>
    <mergeCell ref="F213:G213"/>
    <mergeCell ref="D216:E216"/>
    <mergeCell ref="F216:G216"/>
    <mergeCell ref="D219:E219"/>
    <mergeCell ref="D222:E222"/>
    <mergeCell ref="F222:G222"/>
    <mergeCell ref="D223:E223"/>
    <mergeCell ref="F223:G223"/>
  </mergeCells>
  <printOptions horizontalCentered="1"/>
  <pageMargins left="0.39370078740157483" right="0.39370078740157483" top="0.59055118110236227" bottom="0.78740157480314965" header="0.39370078740157483" footer="0.39370078740157483"/>
  <pageSetup paperSize="9" orientation="portrait" r:id="rId1"/>
  <headerFooter alignWithMargins="0">
    <oddHeader>&amp;C&amp;6Elektroinstalace - &amp;"Arial CE,Tučné"Stavební úpravy a přístavba části objektu č.p. 24 na st.p.č. 27 &amp;"Arial CE,Obyčejné"v k.ú Prosečné [733261] - Obec Prosečné, 50473 Prosečné</oddHeader>
    <oddFooter>&amp;L&amp;6Vypracoval :
Roman Hladík&amp;C&amp;6Stránka &amp;P z &amp;N&amp;R&amp;6Datum vytvoření - 28.9.2015
Datum tisku -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10</vt:i4>
      </vt:variant>
    </vt:vector>
  </HeadingPairs>
  <TitlesOfParts>
    <vt:vector size="12" baseType="lpstr">
      <vt:lpstr>Ú-V</vt:lpstr>
      <vt:lpstr>VV</vt:lpstr>
      <vt:lpstr>VV!Oblast_tisku</vt:lpstr>
      <vt:lpstr>VV!Rozpočet1</vt:lpstr>
      <vt:lpstr>VV!Rozpočet1_34</vt:lpstr>
      <vt:lpstr>VV!Rozpočet1_42</vt:lpstr>
      <vt:lpstr>VV!Rozpočet1_78</vt:lpstr>
      <vt:lpstr>VV!Rozpočet1_81</vt:lpstr>
      <vt:lpstr>VV!Rozpočet1_90</vt:lpstr>
      <vt:lpstr>VV!Rozpočet1_92</vt:lpstr>
      <vt:lpstr>VV!Rozpočet1_93</vt:lpstr>
      <vt:lpstr>VV!Rozpočet1_95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Hladík</dc:creator>
  <cp:lastModifiedBy>CTR</cp:lastModifiedBy>
  <dcterms:created xsi:type="dcterms:W3CDTF">2015-09-28T09:09:30Z</dcterms:created>
  <dcterms:modified xsi:type="dcterms:W3CDTF">2016-05-17T12:46:15Z</dcterms:modified>
</cp:coreProperties>
</file>