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30" windowWidth="18860" windowHeight="11020" activeTab="5"/>
  </bookViews>
  <sheets>
    <sheet name="Rekapitulace stavby" sheetId="1" r:id="rId1"/>
    <sheet name="01 - SO01  SILNOPROUD" sheetId="2" r:id="rId2"/>
    <sheet name="02 - SO 02  SILNOPROUD" sheetId="3" r:id="rId3"/>
    <sheet name="03 - SO 01 + SO 02  ZEMNĚ..." sheetId="4" r:id="rId4"/>
    <sheet name="04 - SO 01 SLABOPROUD" sheetId="5" r:id="rId5"/>
    <sheet name="05 - SO 02  SLABOPROUD" sheetId="6" r:id="rId6"/>
  </sheets>
  <definedNames>
    <definedName name="_xlnm._FilterDatabase" localSheetId="1" hidden="1">'01 - SO01  SILNOPROUD'!$C$123:$K$211</definedName>
    <definedName name="_xlnm._FilterDatabase" localSheetId="2" hidden="1">'02 - SO 02  SILNOPROUD'!$C$121:$K$167</definedName>
    <definedName name="_xlnm._FilterDatabase" localSheetId="3" hidden="1">'03 - SO 01 + SO 02  ZEMNĚ...'!$C$121:$K$149</definedName>
    <definedName name="_xlnm._FilterDatabase" localSheetId="4" hidden="1">'04 - SO 01 SLABOPROUD'!$C$125:$K$218</definedName>
    <definedName name="_xlnm._FilterDatabase" localSheetId="5" hidden="1">'05 - SO 02  SLABOPROUD'!$C$124:$K$178</definedName>
    <definedName name="_xlnm.Print_Titles" localSheetId="1">'01 - SO01  SILNOPROUD'!$123:$123</definedName>
    <definedName name="_xlnm.Print_Titles" localSheetId="2">'02 - SO 02  SILNOPROUD'!$121:$121</definedName>
    <definedName name="_xlnm.Print_Titles" localSheetId="3">'03 - SO 01 + SO 02  ZEMNĚ...'!$121:$121</definedName>
    <definedName name="_xlnm.Print_Titles" localSheetId="4">'04 - SO 01 SLABOPROUD'!$125:$125</definedName>
    <definedName name="_xlnm.Print_Titles" localSheetId="5">'05 - SO 02  SLABOPROUD'!$124:$124</definedName>
    <definedName name="_xlnm.Print_Titles" localSheetId="0">'Rekapitulace stavby'!$92:$92</definedName>
    <definedName name="_xlnm.Print_Area" localSheetId="1">'01 - SO01  SILNOPROUD'!$C$4:$J$76,'01 - SO01  SILNOPROUD'!$C$82:$J$105,'01 - SO01  SILNOPROUD'!$C$111:$K$211</definedName>
    <definedName name="_xlnm.Print_Area" localSheetId="2">'02 - SO 02  SILNOPROUD'!$C$4:$J$76,'02 - SO 02  SILNOPROUD'!$C$82:$J$103,'02 - SO 02  SILNOPROUD'!$C$109:$K$167</definedName>
    <definedName name="_xlnm.Print_Area" localSheetId="3">'03 - SO 01 + SO 02  ZEMNĚ...'!$C$4:$J$76,'03 - SO 01 + SO 02  ZEMNĚ...'!$C$82:$J$103,'03 - SO 01 + SO 02  ZEMNĚ...'!$C$109:$K$149</definedName>
    <definedName name="_xlnm.Print_Area" localSheetId="4">'04 - SO 01 SLABOPROUD'!$C$4:$J$76,'04 - SO 01 SLABOPROUD'!$C$82:$J$107,'04 - SO 01 SLABOPROUD'!$C$113:$K$218</definedName>
    <definedName name="_xlnm.Print_Area" localSheetId="5">'05 - SO 02  SLABOPROUD'!$C$4:$J$76,'05 - SO 02  SLABOPROUD'!$C$82:$J$106,'05 - SO 02  SLABOPROUD'!$C$112:$K$178</definedName>
    <definedName name="_xlnm.Print_Area" localSheetId="0">'Rekapitulace stavby'!$D$4:$AO$76,'Rekapitulace stavby'!$C$82:$AQ$100</definedName>
  </definedNames>
  <calcPr calcId="125725"/>
</workbook>
</file>

<file path=xl/calcChain.xml><?xml version="1.0" encoding="utf-8"?>
<calcChain xmlns="http://schemas.openxmlformats.org/spreadsheetml/2006/main">
  <c r="J178" i="6"/>
  <c r="J128"/>
  <c r="J126"/>
  <c r="J37"/>
  <c r="J36"/>
  <c r="AY99" i="1"/>
  <c r="J35" i="6"/>
  <c r="AX99" i="1"/>
  <c r="J105" i="6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J99"/>
  <c r="J97"/>
  <c r="F119"/>
  <c r="E117"/>
  <c r="F89"/>
  <c r="E87"/>
  <c r="J24"/>
  <c r="E24"/>
  <c r="J122" s="1"/>
  <c r="J23"/>
  <c r="J21"/>
  <c r="E21"/>
  <c r="J91" s="1"/>
  <c r="J20"/>
  <c r="J18"/>
  <c r="E18"/>
  <c r="F92" s="1"/>
  <c r="J17"/>
  <c r="J15"/>
  <c r="E15"/>
  <c r="F121" s="1"/>
  <c r="J14"/>
  <c r="J12"/>
  <c r="J119"/>
  <c r="E7"/>
  <c r="E85" s="1"/>
  <c r="J218" i="5"/>
  <c r="J129"/>
  <c r="J127"/>
  <c r="J97" s="1"/>
  <c r="J37"/>
  <c r="J36"/>
  <c r="AY98" i="1"/>
  <c r="J35" i="5"/>
  <c r="AX98" i="1" s="1"/>
  <c r="J106" i="5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J99"/>
  <c r="F120"/>
  <c r="E118"/>
  <c r="F89"/>
  <c r="E87"/>
  <c r="J24"/>
  <c r="E24"/>
  <c r="J92" s="1"/>
  <c r="J23"/>
  <c r="J21"/>
  <c r="E21"/>
  <c r="J122" s="1"/>
  <c r="J20"/>
  <c r="J18"/>
  <c r="E18"/>
  <c r="F123" s="1"/>
  <c r="J17"/>
  <c r="J15"/>
  <c r="E15"/>
  <c r="F122" s="1"/>
  <c r="J14"/>
  <c r="J12"/>
  <c r="J89" s="1"/>
  <c r="E7"/>
  <c r="E116" s="1"/>
  <c r="J123" i="4"/>
  <c r="J37"/>
  <c r="J36"/>
  <c r="AY97" i="1" s="1"/>
  <c r="J35" i="4"/>
  <c r="AX97" i="1"/>
  <c r="BI149" i="4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6"/>
  <c r="BH126"/>
  <c r="BG126"/>
  <c r="BF126"/>
  <c r="T126"/>
  <c r="T125" s="1"/>
  <c r="R126"/>
  <c r="R125"/>
  <c r="P126"/>
  <c r="P125" s="1"/>
  <c r="J97"/>
  <c r="J119"/>
  <c r="J118"/>
  <c r="F118"/>
  <c r="F116"/>
  <c r="E114"/>
  <c r="J92"/>
  <c r="J91"/>
  <c r="F91"/>
  <c r="F89"/>
  <c r="E87"/>
  <c r="J18"/>
  <c r="E18"/>
  <c r="F119" s="1"/>
  <c r="J17"/>
  <c r="J12"/>
  <c r="J89" s="1"/>
  <c r="E7"/>
  <c r="E112" s="1"/>
  <c r="J37" i="3"/>
  <c r="J36"/>
  <c r="AY96" i="1"/>
  <c r="J35" i="3"/>
  <c r="AX96" i="1" s="1"/>
  <c r="BI167" i="3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6"/>
  <c r="BH126"/>
  <c r="BG126"/>
  <c r="BF126"/>
  <c r="T126"/>
  <c r="R126"/>
  <c r="P126"/>
  <c r="BI125"/>
  <c r="BH125"/>
  <c r="BG125"/>
  <c r="BF125"/>
  <c r="T125"/>
  <c r="R125"/>
  <c r="P125"/>
  <c r="J119"/>
  <c r="J118"/>
  <c r="F118"/>
  <c r="F116"/>
  <c r="E114"/>
  <c r="J92"/>
  <c r="J91"/>
  <c r="F91"/>
  <c r="F89"/>
  <c r="E87"/>
  <c r="J18"/>
  <c r="E18"/>
  <c r="F92" s="1"/>
  <c r="J17"/>
  <c r="J12"/>
  <c r="J116" s="1"/>
  <c r="E7"/>
  <c r="E85" s="1"/>
  <c r="J37" i="2"/>
  <c r="J36"/>
  <c r="AY95" i="1"/>
  <c r="J35" i="2"/>
  <c r="AX95" i="1" s="1"/>
  <c r="BI211" i="2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1"/>
  <c r="BH131"/>
  <c r="BG131"/>
  <c r="BF131"/>
  <c r="T131"/>
  <c r="T130" s="1"/>
  <c r="R131"/>
  <c r="R130"/>
  <c r="P131"/>
  <c r="P130" s="1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J121"/>
  <c r="J120"/>
  <c r="F120"/>
  <c r="F118"/>
  <c r="E116"/>
  <c r="J92"/>
  <c r="J91"/>
  <c r="F91"/>
  <c r="F89"/>
  <c r="E87"/>
  <c r="J18"/>
  <c r="E18"/>
  <c r="F121" s="1"/>
  <c r="J17"/>
  <c r="J12"/>
  <c r="J89" s="1"/>
  <c r="E7"/>
  <c r="E114" s="1"/>
  <c r="L90" i="1"/>
  <c r="AM90"/>
  <c r="AM89"/>
  <c r="L89"/>
  <c r="AM87"/>
  <c r="L87"/>
  <c r="L85"/>
  <c r="L84"/>
  <c r="J176" i="6"/>
  <c r="BK175"/>
  <c r="J175"/>
  <c r="BK174"/>
  <c r="J174"/>
  <c r="BK173"/>
  <c r="J173"/>
  <c r="BK172"/>
  <c r="J170"/>
  <c r="J169"/>
  <c r="BK168"/>
  <c r="BK166"/>
  <c r="J164"/>
  <c r="BK163"/>
  <c r="BK157"/>
  <c r="BK153"/>
  <c r="J152"/>
  <c r="J150"/>
  <c r="J148"/>
  <c r="J144"/>
  <c r="J142"/>
  <c r="BK140"/>
  <c r="J138"/>
  <c r="J137"/>
  <c r="BK133"/>
  <c r="J132"/>
  <c r="BK131"/>
  <c r="BK130"/>
  <c r="BK217" i="5"/>
  <c r="J217"/>
  <c r="J215"/>
  <c r="BK214"/>
  <c r="BK213"/>
  <c r="J209"/>
  <c r="BK208"/>
  <c r="J206"/>
  <c r="BK203"/>
  <c r="BK197"/>
  <c r="J196"/>
  <c r="J195"/>
  <c r="BK194"/>
  <c r="BK193"/>
  <c r="BK192"/>
  <c r="BK190"/>
  <c r="BK189"/>
  <c r="BK188"/>
  <c r="BK184"/>
  <c r="BK182"/>
  <c r="J181"/>
  <c r="J180"/>
  <c r="J179"/>
  <c r="BK178"/>
  <c r="BK174"/>
  <c r="BK173"/>
  <c r="BK170"/>
  <c r="BK168"/>
  <c r="J165"/>
  <c r="J163"/>
  <c r="BK159"/>
  <c r="J158"/>
  <c r="J157"/>
  <c r="BK156"/>
  <c r="J155"/>
  <c r="J152"/>
  <c r="BK150"/>
  <c r="J148"/>
  <c r="J145"/>
  <c r="BK144"/>
  <c r="J143"/>
  <c r="J142"/>
  <c r="BK141"/>
  <c r="J139"/>
  <c r="BK136"/>
  <c r="J135"/>
  <c r="J134"/>
  <c r="BK132"/>
  <c r="J148" i="4"/>
  <c r="J147"/>
  <c r="J145"/>
  <c r="J144"/>
  <c r="J143"/>
  <c r="J142"/>
  <c r="BK139"/>
  <c r="J138"/>
  <c r="J135"/>
  <c r="J129"/>
  <c r="J163" i="3"/>
  <c r="J157"/>
  <c r="BK156"/>
  <c r="J148"/>
  <c r="BK141"/>
  <c r="J139"/>
  <c r="J137"/>
  <c r="BK134"/>
  <c r="BK133"/>
  <c r="J131"/>
  <c r="BK130"/>
  <c r="J129"/>
  <c r="BK125"/>
  <c r="BK208" i="2"/>
  <c r="J207"/>
  <c r="J205"/>
  <c r="BK202"/>
  <c r="J200"/>
  <c r="BK199"/>
  <c r="J198"/>
  <c r="BK197"/>
  <c r="BK195"/>
  <c r="J193"/>
  <c r="BK191"/>
  <c r="BK188"/>
  <c r="BK183"/>
  <c r="BK182"/>
  <c r="J179"/>
  <c r="J177"/>
  <c r="J176"/>
  <c r="J173"/>
  <c r="J172"/>
  <c r="BK169"/>
  <c r="BK168"/>
  <c r="BK167"/>
  <c r="BK163"/>
  <c r="J162"/>
  <c r="BK160"/>
  <c r="BK159"/>
  <c r="J157"/>
  <c r="J154"/>
  <c r="BK153"/>
  <c r="J150"/>
  <c r="BK148"/>
  <c r="J147"/>
  <c r="BK143"/>
  <c r="BK140"/>
  <c r="J139"/>
  <c r="BK128"/>
  <c r="J127"/>
  <c r="BK126"/>
  <c r="J177" i="6"/>
  <c r="J165"/>
  <c r="J163"/>
  <c r="BK161"/>
  <c r="BK160"/>
  <c r="J158"/>
  <c r="J157"/>
  <c r="BK155"/>
  <c r="BK154"/>
  <c r="J153"/>
  <c r="J151"/>
  <c r="J145"/>
  <c r="BK141"/>
  <c r="J140"/>
  <c r="J139"/>
  <c r="BK137"/>
  <c r="J135"/>
  <c r="BK134"/>
  <c r="BK215" i="5"/>
  <c r="J214"/>
  <c r="J213"/>
  <c r="J208"/>
  <c r="BK207"/>
  <c r="BK205"/>
  <c r="BK204"/>
  <c r="J203"/>
  <c r="J202"/>
  <c r="J201"/>
  <c r="BK200"/>
  <c r="BK198"/>
  <c r="J197"/>
  <c r="BK195"/>
  <c r="J192"/>
  <c r="BK186"/>
  <c r="J184"/>
  <c r="J183"/>
  <c r="J182"/>
  <c r="BK181"/>
  <c r="BK179"/>
  <c r="J178"/>
  <c r="J176"/>
  <c r="J175"/>
  <c r="J173"/>
  <c r="J170"/>
  <c r="J169"/>
  <c r="BK166"/>
  <c r="BK164"/>
  <c r="BK163"/>
  <c r="BK162"/>
  <c r="BK155"/>
  <c r="J154"/>
  <c r="J153"/>
  <c r="BK152"/>
  <c r="BK151"/>
  <c r="J149"/>
  <c r="BK146"/>
  <c r="BK140"/>
  <c r="BK139"/>
  <c r="BK137"/>
  <c r="J131"/>
  <c r="J149" i="4"/>
  <c r="BK145"/>
  <c r="BK144"/>
  <c r="BK141"/>
  <c r="J140"/>
  <c r="J137"/>
  <c r="J136"/>
  <c r="BK134"/>
  <c r="BK133"/>
  <c r="J128"/>
  <c r="J166" i="3"/>
  <c r="BK163"/>
  <c r="J162"/>
  <c r="BK161"/>
  <c r="BK160"/>
  <c r="J159"/>
  <c r="J158"/>
  <c r="J156"/>
  <c r="J152"/>
  <c r="BK151"/>
  <c r="J150"/>
  <c r="BK149"/>
  <c r="BK147"/>
  <c r="BK142"/>
  <c r="J142"/>
  <c r="J141"/>
  <c r="J140"/>
  <c r="J130"/>
  <c r="BK129"/>
  <c r="J128"/>
  <c r="BK126"/>
  <c r="J125"/>
  <c r="J210" i="2"/>
  <c r="BK209"/>
  <c r="BK207"/>
  <c r="J206"/>
  <c r="J203"/>
  <c r="J202"/>
  <c r="BK200"/>
  <c r="J199"/>
  <c r="BK194"/>
  <c r="J191"/>
  <c r="J189"/>
  <c r="J188"/>
  <c r="J187"/>
  <c r="BK186"/>
  <c r="J185"/>
  <c r="J178"/>
  <c r="BK177"/>
  <c r="BK176"/>
  <c r="BK175"/>
  <c r="BK173"/>
  <c r="BK171"/>
  <c r="J170"/>
  <c r="J159"/>
  <c r="BK154"/>
  <c r="BK151"/>
  <c r="BK149"/>
  <c r="J146"/>
  <c r="BK145"/>
  <c r="BK144"/>
  <c r="J143"/>
  <c r="J142"/>
  <c r="J141"/>
  <c r="BK135"/>
  <c r="J134"/>
  <c r="BK133"/>
  <c r="BK127"/>
  <c r="BK177" i="6"/>
  <c r="BK169"/>
  <c r="J168"/>
  <c r="BK167"/>
  <c r="J167"/>
  <c r="J166"/>
  <c r="BK162"/>
  <c r="J161"/>
  <c r="BK156"/>
  <c r="J155"/>
  <c r="J154"/>
  <c r="BK152"/>
  <c r="BK147"/>
  <c r="BK145"/>
  <c r="BK144"/>
  <c r="BK143"/>
  <c r="BK142"/>
  <c r="J141"/>
  <c r="BK139"/>
  <c r="BK138"/>
  <c r="J136"/>
  <c r="BK135"/>
  <c r="J134"/>
  <c r="J133"/>
  <c r="BK216" i="5"/>
  <c r="BK211"/>
  <c r="J210"/>
  <c r="BK209"/>
  <c r="J207"/>
  <c r="BK206"/>
  <c r="J204"/>
  <c r="BK202"/>
  <c r="J200"/>
  <c r="BK199"/>
  <c r="J198"/>
  <c r="J193"/>
  <c r="BK191"/>
  <c r="J190"/>
  <c r="J189"/>
  <c r="J188"/>
  <c r="J187"/>
  <c r="BK176"/>
  <c r="BK175"/>
  <c r="J174"/>
  <c r="BK171"/>
  <c r="J167"/>
  <c r="BK165"/>
  <c r="J164"/>
  <c r="BK160"/>
  <c r="J159"/>
  <c r="J156"/>
  <c r="BK154"/>
  <c r="J151"/>
  <c r="BK148"/>
  <c r="J147"/>
  <c r="J144"/>
  <c r="BK143"/>
  <c r="BK142"/>
  <c r="J141"/>
  <c r="J138"/>
  <c r="J137"/>
  <c r="J136"/>
  <c r="BK135"/>
  <c r="BK133"/>
  <c r="J132"/>
  <c r="BK131"/>
  <c r="BK149" i="4"/>
  <c r="BK148"/>
  <c r="BK147"/>
  <c r="BK146"/>
  <c r="J141"/>
  <c r="BK136"/>
  <c r="J134"/>
  <c r="J133"/>
  <c r="BK130"/>
  <c r="BK129"/>
  <c r="BK128"/>
  <c r="BK126"/>
  <c r="J167" i="3"/>
  <c r="BK165"/>
  <c r="BK162"/>
  <c r="J161"/>
  <c r="BK159"/>
  <c r="BK158"/>
  <c r="BK155"/>
  <c r="J154"/>
  <c r="BK152"/>
  <c r="J151"/>
  <c r="BK148"/>
  <c r="J147"/>
  <c r="J146"/>
  <c r="BK145"/>
  <c r="J143"/>
  <c r="BK139"/>
  <c r="BK138"/>
  <c r="J135"/>
  <c r="J134"/>
  <c r="J133"/>
  <c r="BK132"/>
  <c r="BK131"/>
  <c r="BK128"/>
  <c r="J126"/>
  <c r="J209" i="2"/>
  <c r="BK206"/>
  <c r="J204"/>
  <c r="BK203"/>
  <c r="J197"/>
  <c r="BK196"/>
  <c r="J195"/>
  <c r="BK193"/>
  <c r="J192"/>
  <c r="J190"/>
  <c r="BK187"/>
  <c r="J186"/>
  <c r="BK185"/>
  <c r="J184"/>
  <c r="J183"/>
  <c r="J182"/>
  <c r="BK181"/>
  <c r="J175"/>
  <c r="BK174"/>
  <c r="J168"/>
  <c r="J167"/>
  <c r="BK165"/>
  <c r="BK164"/>
  <c r="J163"/>
  <c r="J160"/>
  <c r="J158"/>
  <c r="BK156"/>
  <c r="J155"/>
  <c r="BK152"/>
  <c r="J149"/>
  <c r="J148"/>
  <c r="BK147"/>
  <c r="BK146"/>
  <c r="J145"/>
  <c r="BK141"/>
  <c r="J140"/>
  <c r="BK139"/>
  <c r="J138"/>
  <c r="BK137"/>
  <c r="BK136"/>
  <c r="J135"/>
  <c r="BK131"/>
  <c r="J128"/>
  <c r="AS94" i="1"/>
  <c r="BK176" i="6"/>
  <c r="J172"/>
  <c r="BK170"/>
  <c r="BK165"/>
  <c r="BK164"/>
  <c r="J162"/>
  <c r="J160"/>
  <c r="BK158"/>
  <c r="J156"/>
  <c r="BK151"/>
  <c r="BK150"/>
  <c r="BK148"/>
  <c r="J147"/>
  <c r="J143"/>
  <c r="BK136"/>
  <c r="BK132"/>
  <c r="J131"/>
  <c r="J130"/>
  <c r="J216" i="5"/>
  <c r="J211"/>
  <c r="BK210"/>
  <c r="J205"/>
  <c r="BK201"/>
  <c r="J199"/>
  <c r="BK196"/>
  <c r="J194"/>
  <c r="J191"/>
  <c r="BK187"/>
  <c r="J186"/>
  <c r="BK183"/>
  <c r="BK180"/>
  <c r="J171"/>
  <c r="BK169"/>
  <c r="J168"/>
  <c r="BK167"/>
  <c r="J166"/>
  <c r="J162"/>
  <c r="J160"/>
  <c r="BK158"/>
  <c r="BK157"/>
  <c r="BK153"/>
  <c r="J150"/>
  <c r="BK149"/>
  <c r="BK147"/>
  <c r="J146"/>
  <c r="BK145"/>
  <c r="J140"/>
  <c r="BK138"/>
  <c r="BK134"/>
  <c r="J133"/>
  <c r="J146" i="4"/>
  <c r="BK143"/>
  <c r="BK142"/>
  <c r="BK140"/>
  <c r="J139"/>
  <c r="BK138"/>
  <c r="BK137"/>
  <c r="BK135"/>
  <c r="J130"/>
  <c r="J126"/>
  <c r="BK167" i="3"/>
  <c r="BK166"/>
  <c r="J165"/>
  <c r="J160"/>
  <c r="BK157"/>
  <c r="J155"/>
  <c r="BK154"/>
  <c r="BK150"/>
  <c r="J149"/>
  <c r="BK146"/>
  <c r="J145"/>
  <c r="BK143"/>
  <c r="BK140"/>
  <c r="J138"/>
  <c r="BK137"/>
  <c r="BK136"/>
  <c r="J136"/>
  <c r="BK135"/>
  <c r="J132"/>
  <c r="BK211" i="2"/>
  <c r="J211"/>
  <c r="BK210"/>
  <c r="J208"/>
  <c r="BK205"/>
  <c r="BK204"/>
  <c r="BK198"/>
  <c r="J196"/>
  <c r="J194"/>
  <c r="BK192"/>
  <c r="BK190"/>
  <c r="BK189"/>
  <c r="BK184"/>
  <c r="J181"/>
  <c r="BK179"/>
  <c r="BK178"/>
  <c r="J174"/>
  <c r="BK172"/>
  <c r="J171"/>
  <c r="BK170"/>
  <c r="J169"/>
  <c r="J165"/>
  <c r="J164"/>
  <c r="BK162"/>
  <c r="BK158"/>
  <c r="BK157"/>
  <c r="J156"/>
  <c r="BK155"/>
  <c r="J153"/>
  <c r="J152"/>
  <c r="J151"/>
  <c r="BK150"/>
  <c r="J144"/>
  <c r="BK142"/>
  <c r="BK138"/>
  <c r="J137"/>
  <c r="J136"/>
  <c r="BK134"/>
  <c r="J133"/>
  <c r="J131"/>
  <c r="J126"/>
  <c r="R125" l="1"/>
  <c r="T132"/>
  <c r="P161"/>
  <c r="P166"/>
  <c r="P180"/>
  <c r="T201"/>
  <c r="R124" i="3"/>
  <c r="R127"/>
  <c r="R144"/>
  <c r="P153"/>
  <c r="R164"/>
  <c r="P127" i="4"/>
  <c r="R127"/>
  <c r="P132"/>
  <c r="P131" s="1"/>
  <c r="P124" s="1"/>
  <c r="P122" s="1"/>
  <c r="AU97" i="1" s="1"/>
  <c r="R130" i="5"/>
  <c r="R161"/>
  <c r="BK177"/>
  <c r="J177" s="1"/>
  <c r="J103" s="1"/>
  <c r="BK185"/>
  <c r="J185"/>
  <c r="J104" s="1"/>
  <c r="BK212"/>
  <c r="J212" s="1"/>
  <c r="J105" s="1"/>
  <c r="P212"/>
  <c r="P129" i="6"/>
  <c r="R129"/>
  <c r="BK146"/>
  <c r="J146" s="1"/>
  <c r="J101" s="1"/>
  <c r="P146"/>
  <c r="BK149"/>
  <c r="J149" s="1"/>
  <c r="J102" s="1"/>
  <c r="R149"/>
  <c r="P159"/>
  <c r="R171"/>
  <c r="BK125" i="2"/>
  <c r="P132"/>
  <c r="T161"/>
  <c r="R166"/>
  <c r="T180"/>
  <c r="P201"/>
  <c r="BK124" i="3"/>
  <c r="J124"/>
  <c r="J98" s="1"/>
  <c r="T124"/>
  <c r="T127"/>
  <c r="T144"/>
  <c r="T153"/>
  <c r="T164"/>
  <c r="T127" i="4"/>
  <c r="T124" s="1"/>
  <c r="T122" s="1"/>
  <c r="R132"/>
  <c r="R131" s="1"/>
  <c r="R124" s="1"/>
  <c r="R122" s="1"/>
  <c r="P130" i="5"/>
  <c r="P161"/>
  <c r="P172"/>
  <c r="P177"/>
  <c r="T185"/>
  <c r="R159" i="6"/>
  <c r="P171"/>
  <c r="P125" i="2"/>
  <c r="R132"/>
  <c r="R161"/>
  <c r="T166"/>
  <c r="R180"/>
  <c r="R201"/>
  <c r="P124" i="3"/>
  <c r="P127"/>
  <c r="P144"/>
  <c r="R153"/>
  <c r="P164"/>
  <c r="BK130" i="5"/>
  <c r="BK161"/>
  <c r="J161"/>
  <c r="J101" s="1"/>
  <c r="BK172"/>
  <c r="J172" s="1"/>
  <c r="J102" s="1"/>
  <c r="R172"/>
  <c r="T177"/>
  <c r="R185"/>
  <c r="R212"/>
  <c r="BK129" i="6"/>
  <c r="T129"/>
  <c r="R146"/>
  <c r="T146"/>
  <c r="P149"/>
  <c r="T149"/>
  <c r="BK159"/>
  <c r="J159" s="1"/>
  <c r="J103" s="1"/>
  <c r="T171"/>
  <c r="T125" i="2"/>
  <c r="BK132"/>
  <c r="J132" s="1"/>
  <c r="J100" s="1"/>
  <c r="BK161"/>
  <c r="J161"/>
  <c r="J101" s="1"/>
  <c r="BK166"/>
  <c r="J166" s="1"/>
  <c r="J102" s="1"/>
  <c r="BK180"/>
  <c r="J180" s="1"/>
  <c r="J103" s="1"/>
  <c r="BK201"/>
  <c r="J201" s="1"/>
  <c r="J104" s="1"/>
  <c r="BK127" i="3"/>
  <c r="J127" s="1"/>
  <c r="J99" s="1"/>
  <c r="BK144"/>
  <c r="J144" s="1"/>
  <c r="J100" s="1"/>
  <c r="BK153"/>
  <c r="J153"/>
  <c r="J101" s="1"/>
  <c r="BK164"/>
  <c r="J164" s="1"/>
  <c r="J102" s="1"/>
  <c r="BK127" i="4"/>
  <c r="J127" s="1"/>
  <c r="J100" s="1"/>
  <c r="BK132"/>
  <c r="J132" s="1"/>
  <c r="J102" s="1"/>
  <c r="T132"/>
  <c r="T131"/>
  <c r="T130" i="5"/>
  <c r="T161"/>
  <c r="T172"/>
  <c r="R177"/>
  <c r="P185"/>
  <c r="T212"/>
  <c r="T159" i="6"/>
  <c r="BK171"/>
  <c r="J171" s="1"/>
  <c r="J104" s="1"/>
  <c r="J118" i="2"/>
  <c r="BE127"/>
  <c r="BE128"/>
  <c r="BE139"/>
  <c r="BE140"/>
  <c r="BE145"/>
  <c r="BE148"/>
  <c r="BE151"/>
  <c r="BE152"/>
  <c r="BE160"/>
  <c r="BE168"/>
  <c r="BE176"/>
  <c r="BE181"/>
  <c r="BE182"/>
  <c r="BE185"/>
  <c r="BE187"/>
  <c r="BE194"/>
  <c r="BE196"/>
  <c r="BE200"/>
  <c r="BE211"/>
  <c r="J89" i="3"/>
  <c r="BE125"/>
  <c r="BE129"/>
  <c r="BE133"/>
  <c r="BE134"/>
  <c r="BE138"/>
  <c r="BE147"/>
  <c r="BE151"/>
  <c r="BE155"/>
  <c r="BE158"/>
  <c r="BE161"/>
  <c r="E85" i="4"/>
  <c r="F92"/>
  <c r="J116"/>
  <c r="BE148"/>
  <c r="BE149"/>
  <c r="BK125"/>
  <c r="J125"/>
  <c r="J99" s="1"/>
  <c r="E85" i="5"/>
  <c r="F91"/>
  <c r="J120"/>
  <c r="J123"/>
  <c r="BE131"/>
  <c r="BE135"/>
  <c r="BE140"/>
  <c r="BE141"/>
  <c r="BE142"/>
  <c r="BE150"/>
  <c r="BE154"/>
  <c r="BE155"/>
  <c r="BE163"/>
  <c r="BE171"/>
  <c r="BE173"/>
  <c r="BE174"/>
  <c r="BE175"/>
  <c r="BE181"/>
  <c r="BE184"/>
  <c r="BE190"/>
  <c r="BE197"/>
  <c r="BE199"/>
  <c r="BE202"/>
  <c r="BE203"/>
  <c r="BE205"/>
  <c r="BE207"/>
  <c r="BE208"/>
  <c r="BE210"/>
  <c r="BE214"/>
  <c r="BE215"/>
  <c r="BE216"/>
  <c r="F91" i="6"/>
  <c r="E115"/>
  <c r="J121"/>
  <c r="BE133"/>
  <c r="BE137"/>
  <c r="BE140"/>
  <c r="BE141"/>
  <c r="BE152"/>
  <c r="BE153"/>
  <c r="BE154"/>
  <c r="BE160"/>
  <c r="BE162"/>
  <c r="BE176"/>
  <c r="F92" i="2"/>
  <c r="BE126"/>
  <c r="BE142"/>
  <c r="BE143"/>
  <c r="BE149"/>
  <c r="BE150"/>
  <c r="BE154"/>
  <c r="BE169"/>
  <c r="BE170"/>
  <c r="BE172"/>
  <c r="BE178"/>
  <c r="BE188"/>
  <c r="BE191"/>
  <c r="BE198"/>
  <c r="BE199"/>
  <c r="BE204"/>
  <c r="BE207"/>
  <c r="BE208"/>
  <c r="BE209"/>
  <c r="BE210"/>
  <c r="BE135" i="3"/>
  <c r="BE136"/>
  <c r="BE140"/>
  <c r="BE157"/>
  <c r="BE163"/>
  <c r="BE134" i="4"/>
  <c r="BE137"/>
  <c r="BE138"/>
  <c r="BE139"/>
  <c r="BE140"/>
  <c r="BE142"/>
  <c r="BE143"/>
  <c r="BE144"/>
  <c r="F92" i="5"/>
  <c r="BE138"/>
  <c r="BE148"/>
  <c r="BE151"/>
  <c r="BE152"/>
  <c r="BE162"/>
  <c r="BE164"/>
  <c r="BE168"/>
  <c r="BE169"/>
  <c r="BE170"/>
  <c r="BE178"/>
  <c r="BE179"/>
  <c r="BE182"/>
  <c r="BE191"/>
  <c r="BE196"/>
  <c r="J89" i="6"/>
  <c r="J92"/>
  <c r="F122"/>
  <c r="BE131"/>
  <c r="BE139"/>
  <c r="BE150"/>
  <c r="BE157"/>
  <c r="BE158"/>
  <c r="BE163"/>
  <c r="BE167"/>
  <c r="BE168"/>
  <c r="BE170"/>
  <c r="E85" i="2"/>
  <c r="BE136"/>
  <c r="BE138"/>
  <c r="BE146"/>
  <c r="BE147"/>
  <c r="BE153"/>
  <c r="BE155"/>
  <c r="BE156"/>
  <c r="BE159"/>
  <c r="BE162"/>
  <c r="BE163"/>
  <c r="BE164"/>
  <c r="BE167"/>
  <c r="BE173"/>
  <c r="BE179"/>
  <c r="BE183"/>
  <c r="BE189"/>
  <c r="BE192"/>
  <c r="BE195"/>
  <c r="BK130"/>
  <c r="J130" s="1"/>
  <c r="J99" s="1"/>
  <c r="E112" i="3"/>
  <c r="F119"/>
  <c r="BE130"/>
  <c r="BE132"/>
  <c r="BE141"/>
  <c r="BE142"/>
  <c r="BE143"/>
  <c r="BE145"/>
  <c r="BE154"/>
  <c r="BE156"/>
  <c r="BE165"/>
  <c r="BE126" i="4"/>
  <c r="BE128"/>
  <c r="BE130"/>
  <c r="BE135"/>
  <c r="BE141"/>
  <c r="BE146"/>
  <c r="J91" i="5"/>
  <c r="BE132"/>
  <c r="BE133"/>
  <c r="BE134"/>
  <c r="BE136"/>
  <c r="BE143"/>
  <c r="BE144"/>
  <c r="BE147"/>
  <c r="BE149"/>
  <c r="BE156"/>
  <c r="BE157"/>
  <c r="BE158"/>
  <c r="BE159"/>
  <c r="BE165"/>
  <c r="BE180"/>
  <c r="BE187"/>
  <c r="BE188"/>
  <c r="BE192"/>
  <c r="BE193"/>
  <c r="BE194"/>
  <c r="BE195"/>
  <c r="BE209"/>
  <c r="BE213"/>
  <c r="BE130" i="6"/>
  <c r="BE132"/>
  <c r="BE135"/>
  <c r="BE138"/>
  <c r="BE142"/>
  <c r="BE145"/>
  <c r="BE147"/>
  <c r="BE148"/>
  <c r="BE156"/>
  <c r="BE164"/>
  <c r="BE166"/>
  <c r="BE175"/>
  <c r="BE177"/>
  <c r="BE131" i="2"/>
  <c r="BE133"/>
  <c r="BE134"/>
  <c r="BE135"/>
  <c r="BE137"/>
  <c r="BE141"/>
  <c r="BE144"/>
  <c r="BE157"/>
  <c r="BE158"/>
  <c r="BE165"/>
  <c r="BE171"/>
  <c r="BE174"/>
  <c r="BE175"/>
  <c r="BE177"/>
  <c r="BE184"/>
  <c r="BE186"/>
  <c r="BE190"/>
  <c r="BE193"/>
  <c r="BE197"/>
  <c r="BE202"/>
  <c r="BE203"/>
  <c r="BE205"/>
  <c r="BE206"/>
  <c r="BE126" i="3"/>
  <c r="BE128"/>
  <c r="BE131"/>
  <c r="BE137"/>
  <c r="BE139"/>
  <c r="BE146"/>
  <c r="BE148"/>
  <c r="BE149"/>
  <c r="BE150"/>
  <c r="BE152"/>
  <c r="BE159"/>
  <c r="BE160"/>
  <c r="BE162"/>
  <c r="BE166"/>
  <c r="BE167"/>
  <c r="BE129" i="4"/>
  <c r="BE133"/>
  <c r="BE136"/>
  <c r="BE145"/>
  <c r="BE147"/>
  <c r="BE137" i="5"/>
  <c r="BE139"/>
  <c r="BE145"/>
  <c r="BE146"/>
  <c r="BE153"/>
  <c r="BE160"/>
  <c r="BE166"/>
  <c r="BE167"/>
  <c r="BE176"/>
  <c r="BE183"/>
  <c r="BE186"/>
  <c r="BE189"/>
  <c r="BE198"/>
  <c r="BE200"/>
  <c r="BE201"/>
  <c r="BE204"/>
  <c r="BE206"/>
  <c r="BE211"/>
  <c r="BE217"/>
  <c r="BE134" i="6"/>
  <c r="BE136"/>
  <c r="BE143"/>
  <c r="BE144"/>
  <c r="BE151"/>
  <c r="BE155"/>
  <c r="BE161"/>
  <c r="BE165"/>
  <c r="BE169"/>
  <c r="BE172"/>
  <c r="BE173"/>
  <c r="BE174"/>
  <c r="F37" i="3"/>
  <c r="BD96" i="1"/>
  <c r="F34" i="5"/>
  <c r="BA98" i="1" s="1"/>
  <c r="J34" i="6"/>
  <c r="AW99" i="1"/>
  <c r="F34" i="2"/>
  <c r="BA95" i="1" s="1"/>
  <c r="F35" i="2"/>
  <c r="BB95" i="1"/>
  <c r="F37" i="6"/>
  <c r="BD99" i="1" s="1"/>
  <c r="F35" i="3"/>
  <c r="BB96" i="1" s="1"/>
  <c r="F35" i="6"/>
  <c r="BB99" i="1" s="1"/>
  <c r="F36" i="3"/>
  <c r="BC96" i="1"/>
  <c r="J34" i="2"/>
  <c r="AW95" i="1" s="1"/>
  <c r="F37" i="5"/>
  <c r="BD98" i="1" s="1"/>
  <c r="J34" i="3"/>
  <c r="AW96" i="1" s="1"/>
  <c r="F36" i="4"/>
  <c r="BC97" i="1"/>
  <c r="F36" i="5"/>
  <c r="BC98" i="1" s="1"/>
  <c r="J34" i="5"/>
  <c r="AW98" i="1" s="1"/>
  <c r="F37" i="2"/>
  <c r="BD95" i="1" s="1"/>
  <c r="F35" i="5"/>
  <c r="BB98" i="1" s="1"/>
  <c r="F35" i="4"/>
  <c r="BB97" i="1" s="1"/>
  <c r="J34" i="4"/>
  <c r="AW97" i="1"/>
  <c r="F37" i="4"/>
  <c r="BD97" i="1" s="1"/>
  <c r="F34" i="3"/>
  <c r="BA96" i="1"/>
  <c r="F36" i="6"/>
  <c r="BC99" i="1" s="1"/>
  <c r="F36" i="2"/>
  <c r="BC95" i="1" s="1"/>
  <c r="F34" i="4"/>
  <c r="BA97" i="1" s="1"/>
  <c r="F34" i="6"/>
  <c r="BA99" i="1"/>
  <c r="BK128" i="5" l="1"/>
  <c r="J128" s="1"/>
  <c r="J98" s="1"/>
  <c r="T128"/>
  <c r="T126" s="1"/>
  <c r="R129" i="2"/>
  <c r="T129"/>
  <c r="T124" s="1"/>
  <c r="P129"/>
  <c r="BK127" i="6"/>
  <c r="J127" s="1"/>
  <c r="J98" s="1"/>
  <c r="P128" i="5"/>
  <c r="P126" s="1"/>
  <c r="AU98" i="1" s="1"/>
  <c r="R128" i="5"/>
  <c r="R126" s="1"/>
  <c r="P123" i="3"/>
  <c r="P122" s="1"/>
  <c r="AU96" i="1" s="1"/>
  <c r="P127" i="6"/>
  <c r="P125"/>
  <c r="AU99" i="1" s="1"/>
  <c r="R123" i="3"/>
  <c r="R122" s="1"/>
  <c r="T127" i="6"/>
  <c r="T125" s="1"/>
  <c r="P124" i="2"/>
  <c r="AU95" i="1" s="1"/>
  <c r="T123" i="3"/>
  <c r="T122" s="1"/>
  <c r="R127" i="6"/>
  <c r="R125" s="1"/>
  <c r="R124" i="2"/>
  <c r="BK123" i="3"/>
  <c r="J123" s="1"/>
  <c r="J97" s="1"/>
  <c r="BK131" i="4"/>
  <c r="J131" s="1"/>
  <c r="J101" s="1"/>
  <c r="BK126" i="5"/>
  <c r="J126" s="1"/>
  <c r="J30" s="1"/>
  <c r="AG98" i="1" s="1"/>
  <c r="J125" i="2"/>
  <c r="J97" s="1"/>
  <c r="BK129"/>
  <c r="J129" s="1"/>
  <c r="J98" s="1"/>
  <c r="J130" i="5"/>
  <c r="J100" s="1"/>
  <c r="J129" i="6"/>
  <c r="J100" s="1"/>
  <c r="F33" i="4"/>
  <c r="AZ97" i="1" s="1"/>
  <c r="J33" i="5"/>
  <c r="AV98" i="1" s="1"/>
  <c r="AT98" s="1"/>
  <c r="F33" i="6"/>
  <c r="AZ99" i="1" s="1"/>
  <c r="F33" i="2"/>
  <c r="AZ95" i="1"/>
  <c r="BC94"/>
  <c r="AY94" s="1"/>
  <c r="F33" i="3"/>
  <c r="AZ96" i="1" s="1"/>
  <c r="J33" i="3"/>
  <c r="AV96" i="1" s="1"/>
  <c r="AT96" s="1"/>
  <c r="BD94"/>
  <c r="W33" s="1"/>
  <c r="J33" i="2"/>
  <c r="AV95" i="1" s="1"/>
  <c r="AT95" s="1"/>
  <c r="BB94"/>
  <c r="W31" s="1"/>
  <c r="J33" i="4"/>
  <c r="AV97" i="1"/>
  <c r="AT97" s="1"/>
  <c r="J33" i="6"/>
  <c r="AV99" i="1" s="1"/>
  <c r="AT99" s="1"/>
  <c r="BA94"/>
  <c r="AW94" s="1"/>
  <c r="AK30" s="1"/>
  <c r="F33" i="5"/>
  <c r="AZ98" i="1" s="1"/>
  <c r="J39" i="5" l="1"/>
  <c r="BK124" i="2"/>
  <c r="J124" s="1"/>
  <c r="J96" s="1"/>
  <c r="BK124" i="4"/>
  <c r="J124"/>
  <c r="J98" s="1"/>
  <c r="BK122" i="3"/>
  <c r="J122" s="1"/>
  <c r="J30" s="1"/>
  <c r="AG96" i="1" s="1"/>
  <c r="AN96" s="1"/>
  <c r="J96" i="5"/>
  <c r="BK125" i="6"/>
  <c r="J125" s="1"/>
  <c r="J96" s="1"/>
  <c r="AN98" i="1"/>
  <c r="AZ94"/>
  <c r="W29" s="1"/>
  <c r="AU94"/>
  <c r="W30"/>
  <c r="AX94"/>
  <c r="W32"/>
  <c r="J96" i="3" l="1"/>
  <c r="BK122" i="4"/>
  <c r="J122" s="1"/>
  <c r="J30" s="1"/>
  <c r="AG97" i="1" s="1"/>
  <c r="AN97" s="1"/>
  <c r="J39" i="3"/>
  <c r="J30" i="2"/>
  <c r="AG95" i="1"/>
  <c r="AN95" s="1"/>
  <c r="AV94"/>
  <c r="AK29" s="1"/>
  <c r="J30" i="6"/>
  <c r="AG99" i="1"/>
  <c r="AN99" s="1"/>
  <c r="J39" i="2" l="1"/>
  <c r="J96" i="4"/>
  <c r="J39" i="6"/>
  <c r="J39" i="4"/>
  <c r="AG94" i="1"/>
  <c r="AK26" s="1"/>
  <c r="AK35" s="1"/>
  <c r="AT94"/>
  <c r="AN94" l="1"/>
</calcChain>
</file>

<file path=xl/sharedStrings.xml><?xml version="1.0" encoding="utf-8"?>
<sst xmlns="http://schemas.openxmlformats.org/spreadsheetml/2006/main" count="4710" uniqueCount="860">
  <si>
    <t>Export Komplet</t>
  </si>
  <si>
    <t/>
  </si>
  <si>
    <t>2.0</t>
  </si>
  <si>
    <t>ZAMOK</t>
  </si>
  <si>
    <t>False</t>
  </si>
  <si>
    <t>{09a877f5-ebfb-445d-8935-5b30695b5e6f}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</si>
  <si>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</si>
  <si>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</si>
  <si>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</si>
  <si>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</si>
  <si>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</si>
  <si>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</si>
  <si>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</si>
  <si>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</si>
  <si>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SCH18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</si>
  <si>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</si>
  <si>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</si>
  <si>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REVITALIZACE  AREÁLU ELMONTIA</t>
  </si>
  <si>
    <t>KSO:</t>
  </si>
  <si>
    <t>CC-CZ:</t>
  </si>
  <si>
    <t>Místo:</t>
  </si>
  <si>
    <t>Nepasice</t>
  </si>
  <si>
    <t>Datum:</t>
  </si>
  <si>
    <t>17. 7. 2020</t>
  </si>
  <si>
    <t>Zadavatel:</t>
  </si>
  <si>
    <t>IČ:</t>
  </si>
  <si>
    <t>ELMONTIA a.s.</t>
  </si>
  <si>
    <t>DIČ:</t>
  </si>
  <si>
    <t>Uchazeč:</t>
  </si>
  <si>
    <t>Vyplň údaj</t>
  </si>
  <si>
    <t>Projektant:</t>
  </si>
  <si>
    <t>Ing. arch. Karel  Schmied ml.</t>
  </si>
  <si>
    <t>True</t>
  </si>
  <si>
    <t>Zpracovatel:</t>
  </si>
  <si>
    <t>Vávra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</si>
  <si>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</si>
  <si>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</si>
  <si>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</si>
  <si>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</si>
  <si>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</si>
  <si>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</si>
  <si>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</si>
  <si>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</si>
  <si>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</si>
  <si>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</si>
  <si>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</si>
  <si>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</si>
  <si>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</si>
  <si>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</si>
  <si>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</si>
  <si>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</si>
  <si>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</si>
  <si>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</si>
  <si>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</si>
  <si>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</si>
  <si>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</si>
  <si>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</si>
  <si>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</si>
  <si>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</si>
  <si>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</si>
  <si>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</si>
  <si>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</si>
  <si>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</si>
  <si>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</si>
  <si>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</si>
  <si>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</si>
  <si>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</si>
  <si>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</si>
  <si>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</si>
  <si>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</si>
  <si>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</si>
  <si>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</si>
  <si>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</si>
  <si>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</si>
  <si>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</si>
  <si>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</si>
  <si>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</si>
  <si>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</si>
  <si>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</si>
  <si>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</si>
  <si>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</si>
  <si>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</si>
  <si>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SO01  SILNOPROUD</t>
  </si>
  <si>
    <t>STA</t>
  </si>
  <si>
    <t>1</t>
  </si>
  <si>
    <t>{4de0082a-3b31-4ca0-b374-38b22165ee93}</t>
  </si>
  <si>
    <t>2</t>
  </si>
  <si>
    <t>02</t>
  </si>
  <si>
    <t>SO 02  SILNOPROUD</t>
  </si>
  <si>
    <t>{b45bef84-9c74-4cd9-9d98-4090d9210b39}</t>
  </si>
  <si>
    <t>03</t>
  </si>
  <si>
    <t>SO 01 + SO 02  ZEMNĚNÍ, BLESKOSVOD</t>
  </si>
  <si>
    <t>{aa41cc4d-f465-4567-9748-eb95eae480f8}</t>
  </si>
  <si>
    <t>04</t>
  </si>
  <si>
    <t>SO 01 SLABOPROUD</t>
  </si>
  <si>
    <t>{b04828ef-050b-4d38-a2ed-5563dd1b0104}</t>
  </si>
  <si>
    <t>05</t>
  </si>
  <si>
    <t>SO 02  SLABOPROUD</t>
  </si>
  <si>
    <t>{e6a813b4-5ea3-4925-89b7-5365db21f70e}</t>
  </si>
  <si>
    <t>KRYCÍ LIST SOUPISU PRACÍ</t>
  </si>
  <si>
    <t>Objekt:</t>
  </si>
  <si>
    <t>01 - SO01  SILNOPROUD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</si>
  <si>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</si>
  <si>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</si>
  <si>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</si>
  <si>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</si>
  <si>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</si>
  <si>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</si>
  <si>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PSV - Práce a dodávky PSV</t>
  </si>
  <si>
    <t xml:space="preserve">    740 - Elektromontáže - zkoušky a revize</t>
  </si>
  <si>
    <t xml:space="preserve">    741 - Elektroinstalace - silnoproud</t>
  </si>
  <si>
    <t xml:space="preserve">    742 - Elektromontáže - rozvodný systém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</si>
  <si>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</si>
  <si>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</si>
  <si>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</si>
  <si>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</si>
  <si>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</si>
  <si>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</si>
  <si>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</si>
  <si>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</si>
  <si>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</si>
  <si>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</si>
  <si>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</si>
  <si>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</si>
  <si>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</si>
  <si>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</si>
  <si>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</si>
  <si>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</si>
  <si>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</si>
  <si>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</si>
  <si>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</si>
  <si>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131251011</t>
  </si>
  <si>
    <t>Hloubení jam do 15 m3 zapažených v hornině tř. 3 při překopech inženýrských sítí</t>
  </si>
  <si>
    <t>m3</t>
  </si>
  <si>
    <t>4</t>
  </si>
  <si>
    <t>1630492052</t>
  </si>
  <si>
    <t>174202101</t>
  </si>
  <si>
    <t>Zásyp jam, šachet a rýh do 30 m3 sypaninou bez zhutnění při překopech inženýrských sítí</t>
  </si>
  <si>
    <t>305229491</t>
  </si>
  <si>
    <t>3</t>
  </si>
  <si>
    <t>460421082</t>
  </si>
  <si>
    <t>Lože kabelů z písku nebo štěrkopísku tl 5 cm nad kabel, kryté plastovou folií, š lože do 50 cm</t>
  </si>
  <si>
    <t>m</t>
  </si>
  <si>
    <t>64</t>
  </si>
  <si>
    <t>1975865683</t>
  </si>
  <si>
    <t>PSV</t>
  </si>
  <si>
    <t>Práce a dodávky PSV</t>
  </si>
  <si>
    <t>740</t>
  </si>
  <si>
    <t>Elektromontáže - zkoušky a revize</t>
  </si>
  <si>
    <t>741810003</t>
  </si>
  <si>
    <t>Celková prohlídka elektrického rozvodu a zařízení do 1 milionu Kč</t>
  </si>
  <si>
    <t>kus</t>
  </si>
  <si>
    <t>16</t>
  </si>
  <si>
    <t>240658857</t>
  </si>
  <si>
    <t>741</t>
  </si>
  <si>
    <t>Elektroinstalace - silnoproud</t>
  </si>
  <si>
    <t>741112001</t>
  </si>
  <si>
    <t>Montáž krabice zapuštěná plastová kruhová</t>
  </si>
  <si>
    <t>1900841675</t>
  </si>
  <si>
    <t>101</t>
  </si>
  <si>
    <t>741120003</t>
  </si>
  <si>
    <t>Montáž vodič Cu izolovaný plný a laněný žíla 10-16 mm2 pod omítku (CY)</t>
  </si>
  <si>
    <t>-1592358565</t>
  </si>
  <si>
    <t>5</t>
  </si>
  <si>
    <t>741120005</t>
  </si>
  <si>
    <t>Montáž vodič Cu izolovaný plný a laněný žíla 25-35 mm2 pod omítku (CY)</t>
  </si>
  <si>
    <t>-1974786001</t>
  </si>
  <si>
    <t>6</t>
  </si>
  <si>
    <t>741122011</t>
  </si>
  <si>
    <t>Montáž kabel Cu bez ukončení uložený pod omítku plný kulatý 2x1,5 až 2,5 mm2 (CYKY)</t>
  </si>
  <si>
    <t>-1913638894</t>
  </si>
  <si>
    <t>7</t>
  </si>
  <si>
    <t>741122015</t>
  </si>
  <si>
    <t>Montáž kabel Cu bez ukončení uložený pod omítku plný kulatý 3x1,5 mm2 (CYKY)</t>
  </si>
  <si>
    <t>979925471</t>
  </si>
  <si>
    <t>8</t>
  </si>
  <si>
    <t>741122016</t>
  </si>
  <si>
    <t>Montáž kabel Cu bez ukončení uložený pod omítku plný kulatý 3x2,5 až 6 mm2 (CYKY)</t>
  </si>
  <si>
    <t>1740418577</t>
  </si>
  <si>
    <t>9</t>
  </si>
  <si>
    <t>741122031</t>
  </si>
  <si>
    <t>Montáž kabel Cu bez ukončení uložený pod omítku plný kulatý 5x1,5 až 2,5 mm2 (CYKY)</t>
  </si>
  <si>
    <t>-1626041936</t>
  </si>
  <si>
    <t>85</t>
  </si>
  <si>
    <t>741122032</t>
  </si>
  <si>
    <t>Montáž kabel Cu bez ukončení uložený pod omítku plný kulatý 5x4 až 6 mm2 (CYKY)</t>
  </si>
  <si>
    <t>1717774454</t>
  </si>
  <si>
    <t>87</t>
  </si>
  <si>
    <t>741122034</t>
  </si>
  <si>
    <t>Montáž kabel Cu bez ukončení uložený pod omítku plný kulatý 5x16mm2 (CYKY)</t>
  </si>
  <si>
    <t>1352548965</t>
  </si>
  <si>
    <t>86</t>
  </si>
  <si>
    <t>741122035</t>
  </si>
  <si>
    <t>Montáž kabel Cu bez ukončení uložený pod omítku plný kulatý 5x25mm2 (CYKY)</t>
  </si>
  <si>
    <t>-1866951225</t>
  </si>
  <si>
    <t>11</t>
  </si>
  <si>
    <t>741130001</t>
  </si>
  <si>
    <t>Ukončení vodič izolovaný do 2,5mm2 v rozváděči nebo na přístroji</t>
  </si>
  <si>
    <t>-196265736</t>
  </si>
  <si>
    <t>12</t>
  </si>
  <si>
    <t>741130007</t>
  </si>
  <si>
    <t>Ukončení vodič izolovaný do 25 mm2 v rozváděči nebo na přístroji</t>
  </si>
  <si>
    <t>-2097892272</t>
  </si>
  <si>
    <t>13</t>
  </si>
  <si>
    <t>741210001</t>
  </si>
  <si>
    <t>Montáž rozvodnice oceloplechová nebo plastová běžná do 20 kg</t>
  </si>
  <si>
    <t>381500994</t>
  </si>
  <si>
    <t>96</t>
  </si>
  <si>
    <t>741210002</t>
  </si>
  <si>
    <t>Montáž rozvodnice oceloplechová nebo plastová běžná do 50 kg</t>
  </si>
  <si>
    <t>373534293</t>
  </si>
  <si>
    <t>14</t>
  </si>
  <si>
    <t>741210005</t>
  </si>
  <si>
    <t>Montáž rozvodnice oceloplechová nebo plastová běžná do 200 kg</t>
  </si>
  <si>
    <t>1953661232</t>
  </si>
  <si>
    <t>104</t>
  </si>
  <si>
    <t>747111230</t>
  </si>
  <si>
    <t>Montáž  nástěnný CENTRAL- TOTAL STOP, CHÚC</t>
  </si>
  <si>
    <t>-1910287085</t>
  </si>
  <si>
    <t>741310201</t>
  </si>
  <si>
    <t>Montáž vypínač (polo)zapuštěný šroubové připojení 1-jednopólový</t>
  </si>
  <si>
    <t>-1505647723</t>
  </si>
  <si>
    <t>17</t>
  </si>
  <si>
    <t>741310212</t>
  </si>
  <si>
    <t>Montáž ovladač (polo)zapuštěný šroubové připojení 1/0-tlačítkový zapínací</t>
  </si>
  <si>
    <t>1777067988</t>
  </si>
  <si>
    <t>82</t>
  </si>
  <si>
    <t>741310231</t>
  </si>
  <si>
    <t>Montáž přepínač (polo)zapuštěný šroubové připojení 5-seriový</t>
  </si>
  <si>
    <t>139777613</t>
  </si>
  <si>
    <t>22</t>
  </si>
  <si>
    <t>741313001</t>
  </si>
  <si>
    <t>Montáž zásuvka (polo)zapuštěná bezšroubové připojení 2P+PE se zapojením vodičů</t>
  </si>
  <si>
    <t>-1894960198</t>
  </si>
  <si>
    <t>23</t>
  </si>
  <si>
    <t>741313002</t>
  </si>
  <si>
    <t>Montáž zásuvka (polo)zapuštěná bezšroubové připojení 2P+PE dvojí zapojení - průběžná</t>
  </si>
  <si>
    <t>-500882673</t>
  </si>
  <si>
    <t>26</t>
  </si>
  <si>
    <t>741313121</t>
  </si>
  <si>
    <t>Montáž zásuvek průmyslových spojovacích provedení IP 67 3P+N+PE 16 A</t>
  </si>
  <si>
    <t>1468218574</t>
  </si>
  <si>
    <t>27</t>
  </si>
  <si>
    <t>741372013</t>
  </si>
  <si>
    <t>Montáž svítidlo LED  přisazené nástěnné reflektorové s čidlem</t>
  </si>
  <si>
    <t>-1245702398</t>
  </si>
  <si>
    <t>28</t>
  </si>
  <si>
    <t>741372061</t>
  </si>
  <si>
    <t>Montáž svítidlo LED bytové přisazené stropní panelové do 0,09 m2</t>
  </si>
  <si>
    <t>-126535927</t>
  </si>
  <si>
    <t>29</t>
  </si>
  <si>
    <t>741372111</t>
  </si>
  <si>
    <t>Montáž svítidlo LED bytové vestavné podhledové čtvercové do 0,09 m2</t>
  </si>
  <si>
    <t>1794141328</t>
  </si>
  <si>
    <t>102</t>
  </si>
  <si>
    <t>741910415</t>
  </si>
  <si>
    <t>Montáž žlab kovový šířky do 500 mm bez víka</t>
  </si>
  <si>
    <t>-1761706436</t>
  </si>
  <si>
    <t>25</t>
  </si>
  <si>
    <t>747251152</t>
  </si>
  <si>
    <t>Montáž svodiče přepětí nn 3.stupeň jednopólových dvoudílných s modulem do krabic</t>
  </si>
  <si>
    <t>388371634</t>
  </si>
  <si>
    <t>41</t>
  </si>
  <si>
    <t>747112039</t>
  </si>
  <si>
    <t xml:space="preserve">Montáž čidla pohybu </t>
  </si>
  <si>
    <t>1545942191</t>
  </si>
  <si>
    <t>742</t>
  </si>
  <si>
    <t>Elektromontáže - rozvodný systém</t>
  </si>
  <si>
    <t>107</t>
  </si>
  <si>
    <t>M</t>
  </si>
  <si>
    <t>357116501</t>
  </si>
  <si>
    <t>NR212/NKD7D/NSX200A/ČEZ NA PILÍŘI, TERMOSET, IP44/20, Š-470+470 x V-1830 x H-250  SESTAVA S MĚŘENÍM, HL. JISTIČ NSX250B NASTAVEN NA 200A, ZAPLOMB., CEJCH. TRAFA 200/5 5VA 0,5s, PŘÍVOD A VÝVOD 10-240mm</t>
  </si>
  <si>
    <t>32</t>
  </si>
  <si>
    <t>1325716942</t>
  </si>
  <si>
    <t>357131313</t>
  </si>
  <si>
    <t>rozvaděč HR1</t>
  </si>
  <si>
    <t>1023276758</t>
  </si>
  <si>
    <t>77</t>
  </si>
  <si>
    <t>357131314</t>
  </si>
  <si>
    <t>rozvaděč R2</t>
  </si>
  <si>
    <t>212916751</t>
  </si>
  <si>
    <t>78</t>
  </si>
  <si>
    <t>357131315</t>
  </si>
  <si>
    <t>rozvaděč R3</t>
  </si>
  <si>
    <t>-582680933</t>
  </si>
  <si>
    <t>744</t>
  </si>
  <si>
    <t>Elektromontáže - rozvody vodičů měděných</t>
  </si>
  <si>
    <t>33</t>
  </si>
  <si>
    <t>341111751</t>
  </si>
  <si>
    <t>bezhalogenový kabel c funkční schopností 1-CHKE-V FE180  2Ax1,5</t>
  </si>
  <si>
    <t>456315499</t>
  </si>
  <si>
    <t>35</t>
  </si>
  <si>
    <t>34111005</t>
  </si>
  <si>
    <t>kabel silový s Cu jádrem 1kV 2x1,5mm2</t>
  </si>
  <si>
    <t>1572056005</t>
  </si>
  <si>
    <t>36</t>
  </si>
  <si>
    <t>34111030</t>
  </si>
  <si>
    <t>kabel silový s Cu jádrem 1kV 3x1,5mm2</t>
  </si>
  <si>
    <t>-1627899268</t>
  </si>
  <si>
    <t>37</t>
  </si>
  <si>
    <t>34111036</t>
  </si>
  <si>
    <t>kabel silový s Cu jádrem 1kV 3x2,5mm2</t>
  </si>
  <si>
    <t>-258992176</t>
  </si>
  <si>
    <t>98</t>
  </si>
  <si>
    <t>34111094</t>
  </si>
  <si>
    <t>kabel silový s Cu jádrem 1kV 5x2,5mm2</t>
  </si>
  <si>
    <t>-1426526453</t>
  </si>
  <si>
    <t>38</t>
  </si>
  <si>
    <t>34111098</t>
  </si>
  <si>
    <t>kabel silový s Cu jádrem 1kV 5x4mm2</t>
  </si>
  <si>
    <t>738812908</t>
  </si>
  <si>
    <t>99</t>
  </si>
  <si>
    <t>34111100</t>
  </si>
  <si>
    <t>kabel silový s Cu jádrem 1kV 5x6mm2</t>
  </si>
  <si>
    <t>-1374937456</t>
  </si>
  <si>
    <t>88</t>
  </si>
  <si>
    <t>34111106</t>
  </si>
  <si>
    <t>kabel silový s Cu jádrem 1kV 5x16mm2</t>
  </si>
  <si>
    <t>1992929611</t>
  </si>
  <si>
    <t>89</t>
  </si>
  <si>
    <t>34111107</t>
  </si>
  <si>
    <t>kabel silový s Cu jádrem 1kV 5x25mm2</t>
  </si>
  <si>
    <t>-1604077423</t>
  </si>
  <si>
    <t>97</t>
  </si>
  <si>
    <t>34111631</t>
  </si>
  <si>
    <t>kabel silový s Cu jádrem 1kV 3x35+25mm2</t>
  </si>
  <si>
    <t>-2051448807</t>
  </si>
  <si>
    <t>100</t>
  </si>
  <si>
    <t>34142159</t>
  </si>
  <si>
    <t>vodič silový s Cu jádrem 16mm2</t>
  </si>
  <si>
    <t>938177004</t>
  </si>
  <si>
    <t>40</t>
  </si>
  <si>
    <t>34142160</t>
  </si>
  <si>
    <t>vodič silový s Cu jádrem 25mm2</t>
  </si>
  <si>
    <t>-1497311931</t>
  </si>
  <si>
    <t>73</t>
  </si>
  <si>
    <t>PKB.711552</t>
  </si>
  <si>
    <t>1-AYKY-J 3x240+120 SM/SM</t>
  </si>
  <si>
    <t>km</t>
  </si>
  <si>
    <t>1065657323</t>
  </si>
  <si>
    <t>747</t>
  </si>
  <si>
    <t>Elektromontáže - kompletace rozvodů</t>
  </si>
  <si>
    <t>79</t>
  </si>
  <si>
    <t>34535511</t>
  </si>
  <si>
    <t xml:space="preserve">ovladač zapínací řazení 1/0  10A bílý </t>
  </si>
  <si>
    <t>1534929131</t>
  </si>
  <si>
    <t>81</t>
  </si>
  <si>
    <t>34535901</t>
  </si>
  <si>
    <t>časový spínač pod vypínač DT2</t>
  </si>
  <si>
    <t>1789354800</t>
  </si>
  <si>
    <t>80</t>
  </si>
  <si>
    <t>345355111</t>
  </si>
  <si>
    <t>ovladač zapínací řazení 1/0  10A bílý IP44 plast</t>
  </si>
  <si>
    <t>73557169</t>
  </si>
  <si>
    <t>44</t>
  </si>
  <si>
    <t>345355099</t>
  </si>
  <si>
    <t>spínač jednopólový 10A Ř1/0 IP20</t>
  </si>
  <si>
    <t>295457715</t>
  </si>
  <si>
    <t>45</t>
  </si>
  <si>
    <t>34535572</t>
  </si>
  <si>
    <t>spínač řazení 5 10A IP20</t>
  </si>
  <si>
    <t>-995435355</t>
  </si>
  <si>
    <t>50</t>
  </si>
  <si>
    <t>3453580016</t>
  </si>
  <si>
    <t>Požární tlačítko s aretací 230V 10A IP55  120x120x50 GEWISS</t>
  </si>
  <si>
    <t>1931803941</t>
  </si>
  <si>
    <t>51</t>
  </si>
  <si>
    <t>345551000</t>
  </si>
  <si>
    <t>zásuvka 1násobná 16A bílá</t>
  </si>
  <si>
    <t>-29153495</t>
  </si>
  <si>
    <t>53</t>
  </si>
  <si>
    <t>345551001</t>
  </si>
  <si>
    <t xml:space="preserve">zásuvka 1násobná 16A 230V IP44 plast  </t>
  </si>
  <si>
    <t>-201451361</t>
  </si>
  <si>
    <t>54</t>
  </si>
  <si>
    <t>35811257</t>
  </si>
  <si>
    <t>zásuvka nástěnná 16A 250V 4pólová</t>
  </si>
  <si>
    <t>-1789155093</t>
  </si>
  <si>
    <t>95</t>
  </si>
  <si>
    <t>8500231214</t>
  </si>
  <si>
    <t>Skříň zásuvková  Famatel v375</t>
  </si>
  <si>
    <t>-136924245</t>
  </si>
  <si>
    <t>55</t>
  </si>
  <si>
    <t>358895170</t>
  </si>
  <si>
    <t>svodič přepětí - výměnný modul, SVM275, 230 V, varistor</t>
  </si>
  <si>
    <t>158417272</t>
  </si>
  <si>
    <t>106</t>
  </si>
  <si>
    <t>358895521</t>
  </si>
  <si>
    <t xml:space="preserve">Přepěťová ochrana 4p. I+II.st. v plastové krabici </t>
  </si>
  <si>
    <t>-1371853762</t>
  </si>
  <si>
    <t>56</t>
  </si>
  <si>
    <t>34571521</t>
  </si>
  <si>
    <t>krabice univerzální rozvodná z PH s víčkem a svorkovnicí krabicovou šroubovací s vodiči 12x4mm2 D 73,5mmx43mm</t>
  </si>
  <si>
    <t>1743371489</t>
  </si>
  <si>
    <t>57</t>
  </si>
  <si>
    <t>34571511</t>
  </si>
  <si>
    <t>krabice přístrojová instalační 500V, D 69mmx30mm</t>
  </si>
  <si>
    <t>1512493985</t>
  </si>
  <si>
    <t>58</t>
  </si>
  <si>
    <t>345359011</t>
  </si>
  <si>
    <t>Soumrakový spínač vestavný -venkovní 230V 750VA  IP65</t>
  </si>
  <si>
    <t>-634568307</t>
  </si>
  <si>
    <t>59</t>
  </si>
  <si>
    <t>IVR.TAS02M</t>
  </si>
  <si>
    <t>Prostorový termostat - 5Cx1; + 6 °C až + 30 °C</t>
  </si>
  <si>
    <t>-1837888402</t>
  </si>
  <si>
    <t>90</t>
  </si>
  <si>
    <t>34573050</t>
  </si>
  <si>
    <t xml:space="preserve">parapetní žlab dutý PVC  140x70 </t>
  </si>
  <si>
    <t>-2119341923</t>
  </si>
  <si>
    <t>92</t>
  </si>
  <si>
    <t>34573051</t>
  </si>
  <si>
    <t>Kryt koncový pro parapetní kanál 140x70</t>
  </si>
  <si>
    <t>ks</t>
  </si>
  <si>
    <t>-2097797029</t>
  </si>
  <si>
    <t>93</t>
  </si>
  <si>
    <t>34573052</t>
  </si>
  <si>
    <t>Roh vnitřní pro parapetní kanál 140x70</t>
  </si>
  <si>
    <t>-739281125</t>
  </si>
  <si>
    <t>94</t>
  </si>
  <si>
    <t>345755947</t>
  </si>
  <si>
    <t>DRÁTĚNÝ ŽLAB  DZ60x500  KOPOS žárově zinkován</t>
  </si>
  <si>
    <t>-1553254662</t>
  </si>
  <si>
    <t>748</t>
  </si>
  <si>
    <t>Elektromontáže - osvětlovací zařízení a svítidla</t>
  </si>
  <si>
    <t>103</t>
  </si>
  <si>
    <t>3481441100</t>
  </si>
  <si>
    <t xml:space="preserve">A svítidlo  prachotěsné  1 x LED, 53W, 7700lm,  IP65  </t>
  </si>
  <si>
    <t>595706079</t>
  </si>
  <si>
    <t>62</t>
  </si>
  <si>
    <t>3481441101</t>
  </si>
  <si>
    <t>B svítidlo  Přisazené LED svítidlo,   1x 27 W, 2900 lm, Ra 80, 4000K   IP40  3</t>
  </si>
  <si>
    <t>-129837254</t>
  </si>
  <si>
    <t>63</t>
  </si>
  <si>
    <t>3481441102</t>
  </si>
  <si>
    <t>C svítidlo  LED downlight, hliníkový korpus 1x 10 W, 1000 lm, Ra 80, 4000K        IP43</t>
  </si>
  <si>
    <t>1289400498</t>
  </si>
  <si>
    <t>3483324201</t>
  </si>
  <si>
    <t xml:space="preserve">D  svítidlo Vestavné LED svítidlo 1x 23 W, 3100 lm, Ra 80, 4000K            IP54  </t>
  </si>
  <si>
    <t>-513250124</t>
  </si>
  <si>
    <t>65</t>
  </si>
  <si>
    <t>3483324202</t>
  </si>
  <si>
    <t>F  svítidlo Přisazené LED svítidlo  1x 14 W, 1400 lm, Ra 80, 4000K    IP44</t>
  </si>
  <si>
    <t>460407928</t>
  </si>
  <si>
    <t>67</t>
  </si>
  <si>
    <t>3483324204</t>
  </si>
  <si>
    <t>G  svítidlo LED downlight 1x 20 W, 2100 lm, Ra 80, 4000K  IP43</t>
  </si>
  <si>
    <t>159635451</t>
  </si>
  <si>
    <t>68</t>
  </si>
  <si>
    <t>3483324205</t>
  </si>
  <si>
    <t>H  svítidlo LED panel, hliníkový rámeček  1x 49 W, 5400 lm, Ra 80, 4000K   IP40</t>
  </si>
  <si>
    <t>-750797731</t>
  </si>
  <si>
    <t>69</t>
  </si>
  <si>
    <t>3483324207</t>
  </si>
  <si>
    <t>halogen. svítidlo MODUS RX  110W  IP65</t>
  </si>
  <si>
    <t>1910523416</t>
  </si>
  <si>
    <t>70</t>
  </si>
  <si>
    <t>3483324214</t>
  </si>
  <si>
    <t>N1  Nouzové svítidlo vestavné 1x 3 W, 325 lm, Ra 80, 4000K    IP20</t>
  </si>
  <si>
    <t>-124906697</t>
  </si>
  <si>
    <t>71</t>
  </si>
  <si>
    <t>3483324215</t>
  </si>
  <si>
    <t>N2  Nouzové svítidlo1x 1 W, 50 lm, Ra 80, 4000K   IP65</t>
  </si>
  <si>
    <t>958298018</t>
  </si>
  <si>
    <t>02 - SO 02  SILNOPROUD</t>
  </si>
  <si>
    <t>882754067</t>
  </si>
  <si>
    <t>741810011</t>
  </si>
  <si>
    <t>Příplatek k celkové prohlídce za každých dalších 500 000,- Kč</t>
  </si>
  <si>
    <t>2050434502</t>
  </si>
  <si>
    <t>300474431</t>
  </si>
  <si>
    <t>1380112277</t>
  </si>
  <si>
    <t>1299064347</t>
  </si>
  <si>
    <t>-1672115774</t>
  </si>
  <si>
    <t>-265900566</t>
  </si>
  <si>
    <t>10</t>
  </si>
  <si>
    <t>636537464</t>
  </si>
  <si>
    <t>-2121150584</t>
  </si>
  <si>
    <t>954327018</t>
  </si>
  <si>
    <t>18</t>
  </si>
  <si>
    <t>1378926073</t>
  </si>
  <si>
    <t>741313082</t>
  </si>
  <si>
    <t>Montáž zásuvka chráněná v krabici šroubové připojení 2P+PE prostředí venkovní, mokré</t>
  </si>
  <si>
    <t>-1424234425</t>
  </si>
  <si>
    <t>Montáž zásuvek průmyslových spojovacích provedení IP 56 3P+N+PE 16 A</t>
  </si>
  <si>
    <t>1721116009</t>
  </si>
  <si>
    <t>84</t>
  </si>
  <si>
    <t>741313122</t>
  </si>
  <si>
    <t>Montáž zásuvek průmyslových spojovacích provedení IP 56 3P+N+PE 32 A</t>
  </si>
  <si>
    <t>-806329498</t>
  </si>
  <si>
    <t>456494728</t>
  </si>
  <si>
    <t>24</t>
  </si>
  <si>
    <t>1953402282</t>
  </si>
  <si>
    <t>830939575</t>
  </si>
  <si>
    <t>77956338</t>
  </si>
  <si>
    <t>1266274752</t>
  </si>
  <si>
    <t>830707265</t>
  </si>
  <si>
    <t>447045078</t>
  </si>
  <si>
    <t>39</t>
  </si>
  <si>
    <t>1370451521</t>
  </si>
  <si>
    <t>-2118509503</t>
  </si>
  <si>
    <t>695880031</t>
  </si>
  <si>
    <t>42</t>
  </si>
  <si>
    <t>738113286</t>
  </si>
  <si>
    <t>2141167842</t>
  </si>
  <si>
    <t>49</t>
  </si>
  <si>
    <t>1215777874</t>
  </si>
  <si>
    <t>35811071</t>
  </si>
  <si>
    <t>zásuvka nepropustná nástěnná 16A 400V 4pólová</t>
  </si>
  <si>
    <t>-1217385673</t>
  </si>
  <si>
    <t>-486673517</t>
  </si>
  <si>
    <t>83</t>
  </si>
  <si>
    <t>35811075</t>
  </si>
  <si>
    <t>zásuvka nepropustná nástěnná 32A 400V 4pólová</t>
  </si>
  <si>
    <t>-883654776</t>
  </si>
  <si>
    <t>8500231211</t>
  </si>
  <si>
    <t>Skříň zásuvková  Famatel v1128</t>
  </si>
  <si>
    <t>-376216926</t>
  </si>
  <si>
    <t>8500231212</t>
  </si>
  <si>
    <t>Skříň zásuvková  Famatel V8157 63A</t>
  </si>
  <si>
    <t>-449896594</t>
  </si>
  <si>
    <t>8500231213</t>
  </si>
  <si>
    <t>Skříň zásuvková  Famatel V190</t>
  </si>
  <si>
    <t>-757537368</t>
  </si>
  <si>
    <t>-1796840935</t>
  </si>
  <si>
    <t>60</t>
  </si>
  <si>
    <t>-994483520</t>
  </si>
  <si>
    <t>90406636</t>
  </si>
  <si>
    <t>76</t>
  </si>
  <si>
    <t>3483324203</t>
  </si>
  <si>
    <t>L  svítidlo Průmyslové LED svítidlo, širokozářič,  1x 106 W, 15000 lm, Ra 80, 4000K  IP65</t>
  </si>
  <si>
    <t>-2047211306</t>
  </si>
  <si>
    <t>-1592128152</t>
  </si>
  <si>
    <t>3483324216</t>
  </si>
  <si>
    <t>N3  Nouzové svítidlo (AXNU/6W)   IP65</t>
  </si>
  <si>
    <t>-1606333123</t>
  </si>
  <si>
    <t>03 - SO 01 + SO 02  ZEMNĚNÍ, BLESKOSVOD</t>
  </si>
  <si>
    <t xml:space="preserve">      743 - Elektromontáže - hrubá montáž</t>
  </si>
  <si>
    <t>741810002</t>
  </si>
  <si>
    <t>Celková prohlídka elektrického rozvodu a zařízení do 500 000,- Kč</t>
  </si>
  <si>
    <t>194104988</t>
  </si>
  <si>
    <t>741410022</t>
  </si>
  <si>
    <t>Montáž vodič uzemňovací pásek průřezu do 120 mm2 v průmyslové výstavbě v zemi</t>
  </si>
  <si>
    <t>-211878097</t>
  </si>
  <si>
    <t>741410041</t>
  </si>
  <si>
    <t>Montáž vodič uzemňovací drát nebo lano D do 10 mm v městské zástavbě</t>
  </si>
  <si>
    <t>-670807233</t>
  </si>
  <si>
    <t>741420001</t>
  </si>
  <si>
    <t>Montáž drát nebo lano hromosvodné svodové D do 10 mm s podpěrou</t>
  </si>
  <si>
    <t>-1183260694</t>
  </si>
  <si>
    <t>743</t>
  </si>
  <si>
    <t>Elektromontáže - hrubá montáž</t>
  </si>
  <si>
    <t>354102 010</t>
  </si>
  <si>
    <t xml:space="preserve">beton pro JT Rd16  17kg d 337mm    </t>
  </si>
  <si>
    <t>1341969360</t>
  </si>
  <si>
    <t>354102 050</t>
  </si>
  <si>
    <t xml:space="preserve">Podložka pod beton d 370mm </t>
  </si>
  <si>
    <t>-761321480</t>
  </si>
  <si>
    <t>354104301</t>
  </si>
  <si>
    <t xml:space="preserve">Jímací tyč   AlMgSi  D16mm L 3000mm  </t>
  </si>
  <si>
    <t>-347672366</t>
  </si>
  <si>
    <t>354104906</t>
  </si>
  <si>
    <t>Zaváděcí tyč CZ 16/2000mm nerez</t>
  </si>
  <si>
    <t>614935381</t>
  </si>
  <si>
    <t>354105 200</t>
  </si>
  <si>
    <t>Tříramenný stativ skládací pro jímací tyče</t>
  </si>
  <si>
    <t>-1743643523</t>
  </si>
  <si>
    <t>354204004</t>
  </si>
  <si>
    <t xml:space="preserve">Držák vedení na zeď - plast </t>
  </si>
  <si>
    <t>1816431556</t>
  </si>
  <si>
    <t>354253015</t>
  </si>
  <si>
    <t xml:space="preserve">Podpěra vedení na ploché střechy s jedním úchytem  plastová+beton </t>
  </si>
  <si>
    <t>1789950568</t>
  </si>
  <si>
    <t>354276006</t>
  </si>
  <si>
    <t xml:space="preserve">Podložka pro držák vedení na zeď - plast </t>
  </si>
  <si>
    <t>959151061</t>
  </si>
  <si>
    <t>741420021</t>
  </si>
  <si>
    <t>Montáž svorka hromosvodná se 2 šrouby</t>
  </si>
  <si>
    <t>690317930</t>
  </si>
  <si>
    <t>741420022</t>
  </si>
  <si>
    <t>Montáž svorka hromosvodná se 3 šrouby</t>
  </si>
  <si>
    <t>-698341032</t>
  </si>
  <si>
    <t>35441077</t>
  </si>
  <si>
    <t>drát D 8mm AlMgSi</t>
  </si>
  <si>
    <t>kg</t>
  </si>
  <si>
    <t>-416312470</t>
  </si>
  <si>
    <t>35441073</t>
  </si>
  <si>
    <t>drát D 10mm FeZn</t>
  </si>
  <si>
    <t>307177253</t>
  </si>
  <si>
    <t>35442062</t>
  </si>
  <si>
    <t>pás zemnící 30x4mm FeZn</t>
  </si>
  <si>
    <t>-50667588</t>
  </si>
  <si>
    <t>35442033</t>
  </si>
  <si>
    <t>svorka uzemnění nerez spojovací</t>
  </si>
  <si>
    <t>-686429071</t>
  </si>
  <si>
    <t>35442037</t>
  </si>
  <si>
    <t>svorka uzemnění nerez křížová</t>
  </si>
  <si>
    <t>-173930531</t>
  </si>
  <si>
    <t>35442110</t>
  </si>
  <si>
    <t>štítek plastový - čísla svodů</t>
  </si>
  <si>
    <t>1597653111</t>
  </si>
  <si>
    <t>35441996</t>
  </si>
  <si>
    <t>svorka odbočovací a spojovací pro spojování kruhových a páskových vodičů, FeZn</t>
  </si>
  <si>
    <t>-669852884</t>
  </si>
  <si>
    <t>04 - SO 01 SLABOPROUD</t>
  </si>
  <si>
    <t xml:space="preserve"> </t>
  </si>
  <si>
    <t>značení materiálu - text</t>
  </si>
  <si>
    <t>D1 - Administrativní budova</t>
  </si>
  <si>
    <t xml:space="preserve">    D2 - </t>
  </si>
  <si>
    <t xml:space="preserve">    D3 - datové / telefonní rozvody vč rozvodů pro CCTV</t>
  </si>
  <si>
    <t xml:space="preserve">    D4 - CCTV</t>
  </si>
  <si>
    <t xml:space="preserve">    D5 - IP Videotelefon</t>
  </si>
  <si>
    <t xml:space="preserve">    D6 - Docházkový systém</t>
  </si>
  <si>
    <t xml:space="preserve">    D7 - PZTS</t>
  </si>
  <si>
    <t xml:space="preserve">    D8 - Společné</t>
  </si>
  <si>
    <t>D9 - SLP - CELKEM</t>
  </si>
  <si>
    <t>značení materiálu</t>
  </si>
  <si>
    <t>text</t>
  </si>
  <si>
    <t>D1</t>
  </si>
  <si>
    <t>Administrativní budova</t>
  </si>
  <si>
    <t>D2</t>
  </si>
  <si>
    <t>D3</t>
  </si>
  <si>
    <t>datové / telefonní rozvody vč rozvodů pro CCTV</t>
  </si>
  <si>
    <t>Pol1</t>
  </si>
  <si>
    <t>zásuvka 2xRJ45 FTP Cat6A Schrack vč krabice</t>
  </si>
  <si>
    <t>pro WIFI, CCTV,dochá</t>
  </si>
  <si>
    <t>zásuvka 1xRJ45 FTP Cat6A Schrack vč krabice</t>
  </si>
  <si>
    <t>Pol2</t>
  </si>
  <si>
    <t>kabel FTP Cat6A Schrack LSOH</t>
  </si>
  <si>
    <t>Pol3</t>
  </si>
  <si>
    <t>Produkt #: DS428010-A Stojanový rozvaděč,42U,š.800mm,hl.1000mm,RAL 7035 + RAL 5005</t>
  </si>
  <si>
    <t>Pol4</t>
  </si>
  <si>
    <t>podstavec pro rozvaděč 800x1000</t>
  </si>
  <si>
    <t>kpl</t>
  </si>
  <si>
    <t>Pol5</t>
  </si>
  <si>
    <t>DLT44803-A Horní/spodní ventil.jednotka,3x ventilátor,termostat,4U</t>
  </si>
  <si>
    <t>Pol6</t>
  </si>
  <si>
    <t>rozvodný panel 8x230V</t>
  </si>
  <si>
    <t>Pol7</t>
  </si>
  <si>
    <t>HSER0240GP 19" patchpanel pro 24 modulů SFA/SFB, neosazený, 1U,RAL 7035</t>
  </si>
  <si>
    <t>Pol8</t>
  </si>
  <si>
    <t>Produkt #: DBK14805-- 19" vyvaz.panel, 5xvelké tvrdé plastové oko, 1U, barva šedá</t>
  </si>
  <si>
    <t>Pol9</t>
  </si>
  <si>
    <t>DSKV-- Vertikální kabelový kanál, pro rozvaděče š. 800 mm,</t>
  </si>
  <si>
    <t>20</t>
  </si>
  <si>
    <t>Pol10</t>
  </si>
  <si>
    <t>19" FO vana výsuvná pro 24xSC OS2, prázdná,1U,RAL 7035</t>
  </si>
  <si>
    <t>Pol11</t>
  </si>
  <si>
    <t>HMOLE00054 Optická spojka SC-Duplex, zircon, SM, modrá</t>
  </si>
  <si>
    <t>Pol12</t>
  </si>
  <si>
    <t>HLP09C002E Pigtail SC 9/125µm OS2, Easy Strip, délka 2m, žlutá, 4ks</t>
  </si>
  <si>
    <t>Pol13</t>
  </si>
  <si>
    <t>FO kazeta pro 12 vč krytu a držáku vláken</t>
  </si>
  <si>
    <t>Pol14</t>
  </si>
  <si>
    <t>trubička ochrany svárů</t>
  </si>
  <si>
    <t>30</t>
  </si>
  <si>
    <t>Pol15</t>
  </si>
  <si>
    <t>svár FO vlákna</t>
  </si>
  <si>
    <t>vl.</t>
  </si>
  <si>
    <t>Pol16</t>
  </si>
  <si>
    <t>HSEAIBH249  Univerzální FO kabel A/I-DQ(ZN)BH 24x 9/125µm OS2,LS0H-3,Dca</t>
  </si>
  <si>
    <t>34</t>
  </si>
  <si>
    <t>Pol17</t>
  </si>
  <si>
    <t>Produkt #: HSEMRJ6GWTKeystone modul RJ45 stíněný, 10 Gb, třída Ea, 4PPoE 100 W, SFA</t>
  </si>
  <si>
    <t>Pol18</t>
  </si>
  <si>
    <t>Produkt #: H6GTG01K0GFlexBoot patchkabel 2xRJ45 STP Cat.6a, šedá, 1m</t>
  </si>
  <si>
    <t>Pol19</t>
  </si>
  <si>
    <t>Ubiquiti UniFi Switch - 48x Gbit LAN 48portový řízený Gigabitový L2 switch, 48x 10/100/1000 RJ-45, 2x 10/100/1000 SFP, 2x 10 Gb/s SFP+, přepínací výkon až 70 Gb/s, možnost zapojení do 19“ racku, management: SSH, Telnet, UniFi controller</t>
  </si>
  <si>
    <t>Pol20</t>
  </si>
  <si>
    <t>SFP modul 10G OEM</t>
  </si>
  <si>
    <t>Pol21</t>
  </si>
  <si>
    <t>opticky propojovacíkabel 9/125 duplex LC-LC</t>
  </si>
  <si>
    <t>Pol22</t>
  </si>
  <si>
    <t>Produkt #: USVSD220ERUPS GENIO Flex Plus Dual ER 2200VA/1760W, 0 min, 1/1f,VI-sin w x d x h=87x625x450mm, 16kg</t>
  </si>
  <si>
    <t>46</t>
  </si>
  <si>
    <t>Pol23</t>
  </si>
  <si>
    <t>komunikační karta SNMP</t>
  </si>
  <si>
    <t>48</t>
  </si>
  <si>
    <t>Pol24</t>
  </si>
  <si>
    <t>žlab MERKUR 150x50 na záv. tyčích, nosníkách</t>
  </si>
  <si>
    <t>Pol25</t>
  </si>
  <si>
    <t>trubky různé dimenze 2316-2336</t>
  </si>
  <si>
    <t>52</t>
  </si>
  <si>
    <t>Pol26</t>
  </si>
  <si>
    <t>třemenové příchytky,příchytky kabelů,hmoždinky,pásky</t>
  </si>
  <si>
    <t>Pol27</t>
  </si>
  <si>
    <t>měření metealika</t>
  </si>
  <si>
    <t>port</t>
  </si>
  <si>
    <t>Pol28</t>
  </si>
  <si>
    <t>měření optika OTDR</t>
  </si>
  <si>
    <t>Pol29</t>
  </si>
  <si>
    <t>vypracovaní protokolů</t>
  </si>
  <si>
    <t>D4</t>
  </si>
  <si>
    <t>CCTV</t>
  </si>
  <si>
    <t>Pol30</t>
  </si>
  <si>
    <t>IP bullet kamera, 4MP, MZVF, 2.8-12mm, WDR 120dB, IR 30m, H.265(+), IP67 Obj. kód: DS-2CD1643G0-IZ(2.8-12mm)</t>
  </si>
  <si>
    <t>Pol31</t>
  </si>
  <si>
    <t>IP mini dome kamera, 4MP, 2.8mm, WDR 120dB, IR 10m, H.265, VA, WiFi, IP66 Obj. kód: DS-2CD2543G0-IW(2.8mm)</t>
  </si>
  <si>
    <t>Pol32</t>
  </si>
  <si>
    <t>NVR pro 32 IP kamer, až 12MP, HDMI 4K, H.265, I/O, Audio, bez HDD Obj. kód: DS-7732NXI-I4/4S</t>
  </si>
  <si>
    <t>66</t>
  </si>
  <si>
    <t>Pol33</t>
  </si>
  <si>
    <t>Přídavný HDD k rekordérům, 4TB, WD nová řada PURZ Obj. kód: WD40PURZ</t>
  </si>
  <si>
    <t>Pol34</t>
  </si>
  <si>
    <t>D-LINK DGS-1026MP 24X10/100/1000 DESKTOP SWITCH</t>
  </si>
  <si>
    <t>Pol35</t>
  </si>
  <si>
    <t>SFP SM 9/125 LC</t>
  </si>
  <si>
    <t>72</t>
  </si>
  <si>
    <t>Pol36</t>
  </si>
  <si>
    <t>optický patchcord duplex SM</t>
  </si>
  <si>
    <t>74</t>
  </si>
  <si>
    <t>Pol37</t>
  </si>
  <si>
    <t>krabice universální elektro venkovní - pro kameru</t>
  </si>
  <si>
    <t>Pol38</t>
  </si>
  <si>
    <t>Instalační krabice pro montáž dome kamer DS-2CD21xx-I Obj. kód: DS-1280ZJ-DM18</t>
  </si>
  <si>
    <t>Pol39</t>
  </si>
  <si>
    <t>oživení, nastavení,konfigurace celého kamerového systému</t>
  </si>
  <si>
    <t>D5</t>
  </si>
  <si>
    <t>IP Videotelefon</t>
  </si>
  <si>
    <t>Pol40</t>
  </si>
  <si>
    <t>Dveřní IP videopanel s 1,3 MPx kamerou, tlačítk.klávesnicí a 3,5" LCD, kov.čelo Obj. kód: DS-KD8002-VM</t>
  </si>
  <si>
    <t>Pol41</t>
  </si>
  <si>
    <t>Designový handsfree videotelefon pro modulární interkom systém Obj. kód: DS-KH8350-TE1/EU</t>
  </si>
  <si>
    <t>Pol42</t>
  </si>
  <si>
    <t>oživení, nastavení</t>
  </si>
  <si>
    <t>D6</t>
  </si>
  <si>
    <t>Docházkový systém</t>
  </si>
  <si>
    <t>Pol43</t>
  </si>
  <si>
    <t>Docházkový terminál bez vestavěné čtečky, béžový kryt Obj. kód: DT3000SA PCB B</t>
  </si>
  <si>
    <t>Pol44</t>
  </si>
  <si>
    <t>Multitechnol.čtečka iCLASS SE s podporou Mobile Access (vč.Bluetooth), široká Obj. kód: iCLASS SE RP40 BT</t>
  </si>
  <si>
    <t>Pol45</t>
  </si>
  <si>
    <t>Sada pro upgrade iCLASS SE R40/RP40 na Bluetooth verzi Obj. kód: BLEOSDP-UPG-A-920</t>
  </si>
  <si>
    <t>Pol46</t>
  </si>
  <si>
    <t>Základní modul docházky do 150 osob Obj. kód: PWR 3.0 LITE</t>
  </si>
  <si>
    <t>Pol47</t>
  </si>
  <si>
    <t>WEB rozhraní do 150 osob (přehled přítomnosti a osobní docházk. list)</t>
  </si>
  <si>
    <t>Pol48</t>
  </si>
  <si>
    <t>Můstek PowerKey pro export dat do návazných systémů</t>
  </si>
  <si>
    <t>Pol49</t>
  </si>
  <si>
    <t>závěrečná konfigurace, spolupráce s IT investora</t>
  </si>
  <si>
    <t>hod</t>
  </si>
  <si>
    <t>D7</t>
  </si>
  <si>
    <t>PZTS</t>
  </si>
  <si>
    <t>Pol50</t>
  </si>
  <si>
    <t>Ústředna až 96 zón a 16 grup v krytu bez klávesnice s komunikátorem a zdrojem Obj. kód: GALAXYGD-96</t>
  </si>
  <si>
    <t>A081-00-01</t>
  </si>
  <si>
    <t>GFlex (V3) GSM/GPRS komunikátor pro sběrnici IB2</t>
  </si>
  <si>
    <t>A083-00-02</t>
  </si>
  <si>
    <t>TCP/IP komunikátor bez krytu pro GFlex, nová verze dle posledních EN norem</t>
  </si>
  <si>
    <t>108</t>
  </si>
  <si>
    <t>MK7</t>
  </si>
  <si>
    <t>LCD klávesnice</t>
  </si>
  <si>
    <t>110</t>
  </si>
  <si>
    <t>DSI GALAXY 3.X</t>
  </si>
  <si>
    <t>Program pro Dálkový Servis a programování Instalací řady ústředen Galaxy</t>
  </si>
  <si>
    <t>112</t>
  </si>
  <si>
    <t>SPRAVCE GALAXY 3.X</t>
  </si>
  <si>
    <t>Program pro uživatele (správce) celé řady ústředen GALAXY</t>
  </si>
  <si>
    <t>114</t>
  </si>
  <si>
    <t>PRESTIGE DT</t>
  </si>
  <si>
    <t>Duální detektor s dosahem 15m a vestavěnými EOL rezistory</t>
  </si>
  <si>
    <t>116</t>
  </si>
  <si>
    <t>Pol51</t>
  </si>
  <si>
    <t>PIR detektor s dosahem 16m, EOL resistory, pohled pod sebe a PLUG-IN konstrukce Obj. kód: IS3016</t>
  </si>
  <si>
    <t>118</t>
  </si>
  <si>
    <t>Pol52</t>
  </si>
  <si>
    <t>MG kontakt vratový těžky</t>
  </si>
  <si>
    <t>120</t>
  </si>
  <si>
    <t>MAS203</t>
  </si>
  <si>
    <t>MG kontakt čtyřdrátový s pracovní mezerou 25mm</t>
  </si>
  <si>
    <t>122</t>
  </si>
  <si>
    <t>RKZ18S</t>
  </si>
  <si>
    <t>Propojovací krabice,16+2 šroubovací svorky do krabice KU68</t>
  </si>
  <si>
    <t>124</t>
  </si>
  <si>
    <t>RS200W</t>
  </si>
  <si>
    <t>Zálohovaná plastová siréna venkovní 106dB/3m s majákem</t>
  </si>
  <si>
    <t>126</t>
  </si>
  <si>
    <t>Pol53</t>
  </si>
  <si>
    <t>koncentrátor G8P</t>
  </si>
  <si>
    <t>128</t>
  </si>
  <si>
    <t>Pol54</t>
  </si>
  <si>
    <t>Řídící modul pro připojení dvou bezkontaktních čteček Obj. kód: C080</t>
  </si>
  <si>
    <t>130</t>
  </si>
  <si>
    <t>132</t>
  </si>
  <si>
    <t>134</t>
  </si>
  <si>
    <t>Pol55</t>
  </si>
  <si>
    <t>zámek invezrní standart</t>
  </si>
  <si>
    <t>136</t>
  </si>
  <si>
    <t>Pol56</t>
  </si>
  <si>
    <t>instalační krabice, krabice protahovací, krabice univerzální</t>
  </si>
  <si>
    <t>138</t>
  </si>
  <si>
    <t>Pol57</t>
  </si>
  <si>
    <t>kabel FTP</t>
  </si>
  <si>
    <t>140</t>
  </si>
  <si>
    <t>Pol58</t>
  </si>
  <si>
    <t>kabel SCY 2x1,5</t>
  </si>
  <si>
    <t>142</t>
  </si>
  <si>
    <t>Pol59</t>
  </si>
  <si>
    <t>kabel FI-HT06</t>
  </si>
  <si>
    <t>144</t>
  </si>
  <si>
    <t>146</t>
  </si>
  <si>
    <t>Pol60</t>
  </si>
  <si>
    <t>148</t>
  </si>
  <si>
    <t>Pol61</t>
  </si>
  <si>
    <t>připojení na PCO (komunikátor,jednání s PCO,obhlídka,příprava)</t>
  </si>
  <si>
    <t>150</t>
  </si>
  <si>
    <t>Pol62</t>
  </si>
  <si>
    <t>oživení, zkušební provou,revize,programování</t>
  </si>
  <si>
    <t>152</t>
  </si>
  <si>
    <t>Pol63</t>
  </si>
  <si>
    <t>zaškolení obsluhy</t>
  </si>
  <si>
    <t>154</t>
  </si>
  <si>
    <t>D8</t>
  </si>
  <si>
    <t>Společné</t>
  </si>
  <si>
    <t>Pol64</t>
  </si>
  <si>
    <t>pomocný materiál</t>
  </si>
  <si>
    <t>156</t>
  </si>
  <si>
    <t>Pol65</t>
  </si>
  <si>
    <t>koordinace,inženýring,příprava na zakázaku,výrobní dokumentace</t>
  </si>
  <si>
    <t>158</t>
  </si>
  <si>
    <t>Pol66</t>
  </si>
  <si>
    <t>PPV z materiálu a montáží (sekání,úklid,průrazy)</t>
  </si>
  <si>
    <t>160</t>
  </si>
  <si>
    <t>Pol67</t>
  </si>
  <si>
    <t>doprava</t>
  </si>
  <si>
    <t>162</t>
  </si>
  <si>
    <t>Pol68</t>
  </si>
  <si>
    <t>PD skutečného provedení</t>
  </si>
  <si>
    <t>164</t>
  </si>
  <si>
    <t>D9</t>
  </si>
  <si>
    <t>SLP - CELKEM</t>
  </si>
  <si>
    <t>05 - SO 02  SLABOPROUD</t>
  </si>
  <si>
    <t>D1 - Výroba</t>
  </si>
  <si>
    <t xml:space="preserve">    D4 - WiFi</t>
  </si>
  <si>
    <t xml:space="preserve">    D5 - CCTV</t>
  </si>
  <si>
    <t xml:space="preserve">    D6 - PZTS</t>
  </si>
  <si>
    <t xml:space="preserve">    D7 - Společné</t>
  </si>
  <si>
    <t>D8 - SLP - CELKEM</t>
  </si>
  <si>
    <t>Výroba</t>
  </si>
  <si>
    <t>Pol69</t>
  </si>
  <si>
    <t>nástěný rozvaděč 12U vyšší krytí</t>
  </si>
  <si>
    <t>Pol70</t>
  </si>
  <si>
    <t>trubkování,krabice,žlaby</t>
  </si>
  <si>
    <t>Pol71</t>
  </si>
  <si>
    <t>měření,protokol,oživení</t>
  </si>
  <si>
    <t>WiFi</t>
  </si>
  <si>
    <t>Pol72</t>
  </si>
  <si>
    <t>WiF AP Ubiquity UniFi</t>
  </si>
  <si>
    <t>Pol73</t>
  </si>
  <si>
    <t>oživení,konfigurace</t>
  </si>
  <si>
    <t>Pol74</t>
  </si>
  <si>
    <t>Pol75</t>
  </si>
  <si>
    <t>Pol76</t>
  </si>
  <si>
    <t>Tower12AM zrcadlový průmyslový duální detektor s vestavěnými EOL a antimaskingem Obj. kód: 0-101612</t>
  </si>
  <si>
    <t>Pol77</t>
  </si>
  <si>
    <t>Pol78</t>
  </si>
  <si>
    <t>lešení,plošiny,zdvihací zařízení</t>
  </si>
  <si>
    <t>Pol79</t>
  </si>
  <si>
    <t>Pol80</t>
  </si>
  <si>
    <t>Pol81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</si>
</sst>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2" borderId="22" xfId="0" applyNumberFormat="1" applyFont="1" applyFill="1" applyBorder="1" applyAlignment="1" applyProtection="1">
      <alignment vertical="center"/>
      <protection locked="0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31" fillId="2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8" fillId="0" borderId="19" xfId="0" applyFont="1" applyBorder="1" applyAlignment="1" applyProtection="1"/>
    <xf numFmtId="0" fontId="8" fillId="0" borderId="20" xfId="0" applyFont="1" applyBorder="1" applyAlignment="1" applyProtection="1"/>
    <xf numFmtId="166" fontId="8" fillId="0" borderId="20" xfId="0" applyNumberFormat="1" applyFont="1" applyBorder="1" applyAlignment="1" applyProtection="1"/>
    <xf numFmtId="166" fontId="8" fillId="0" borderId="21" xfId="0" applyNumberFormat="1" applyFont="1" applyBorder="1" applyAlignment="1" applyProtection="1"/>
    <xf numFmtId="0" fontId="0" fillId="0" borderId="0" xfId="0"/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opLeftCell="A25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7" customHeight="1"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4" t="s">
        <v>6</v>
      </c>
      <c r="BT2" s="14" t="s">
        <v>7</v>
      </c>
    </row>
    <row r="3" spans="1:74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6" t="s">
        <v>14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19"/>
      <c r="AQ5" s="19"/>
      <c r="AR5" s="17"/>
      <c r="BE5" s="243" t="s">
        <v>15</v>
      </c>
      <c r="BS5" s="14" t="s">
        <v>6</v>
      </c>
    </row>
    <row r="6" spans="1:74" s="1" customFormat="1" ht="37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8" t="s">
        <v>17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19"/>
      <c r="AQ6" s="19"/>
      <c r="AR6" s="17"/>
      <c r="BE6" s="244"/>
      <c r="BS6" s="14" t="s">
        <v>6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44"/>
      <c r="BS7" s="14" t="s">
        <v>6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44"/>
      <c r="BS8" s="14" t="s">
        <v>6</v>
      </c>
    </row>
    <row r="9" spans="1:74" s="1" customFormat="1" ht="14.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4"/>
      <c r="BS9" s="14" t="s">
        <v>6</v>
      </c>
    </row>
    <row r="10" spans="1:74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44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44"/>
      <c r="BS11" s="14" t="s">
        <v>6</v>
      </c>
    </row>
    <row r="12" spans="1:74" s="1" customFormat="1" ht="7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4"/>
      <c r="BS12" s="14" t="s">
        <v>6</v>
      </c>
    </row>
    <row r="13" spans="1:74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44"/>
      <c r="BS13" s="14" t="s">
        <v>6</v>
      </c>
    </row>
    <row r="14" spans="1:74" ht="12.5">
      <c r="B14" s="18"/>
      <c r="C14" s="19"/>
      <c r="D14" s="19"/>
      <c r="E14" s="249" t="s">
        <v>29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44"/>
      <c r="BS14" s="14" t="s">
        <v>6</v>
      </c>
    </row>
    <row r="15" spans="1:74" s="1" customFormat="1" ht="7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4"/>
      <c r="BS15" s="14" t="s">
        <v>4</v>
      </c>
    </row>
    <row r="16" spans="1:74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44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44"/>
      <c r="BS17" s="14" t="s">
        <v>32</v>
      </c>
    </row>
    <row r="18" spans="1:71" s="1" customFormat="1" ht="7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4"/>
      <c r="BS18" s="14" t="s">
        <v>6</v>
      </c>
    </row>
    <row r="19" spans="1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44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44"/>
      <c r="BS20" s="14" t="s">
        <v>32</v>
      </c>
    </row>
    <row r="21" spans="1:71" s="1" customFormat="1" ht="7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4"/>
    </row>
    <row r="22" spans="1:71" s="1" customFormat="1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4"/>
    </row>
    <row r="23" spans="1:71" s="1" customFormat="1" ht="16.5" customHeight="1">
      <c r="B23" s="18"/>
      <c r="C23" s="19"/>
      <c r="D23" s="19"/>
      <c r="E23" s="251" t="s">
        <v>1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19"/>
      <c r="AP23" s="19"/>
      <c r="AQ23" s="19"/>
      <c r="AR23" s="17"/>
      <c r="BE23" s="244"/>
    </row>
    <row r="24" spans="1:71" s="1" customFormat="1" ht="7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4"/>
    </row>
    <row r="25" spans="1:71" s="1" customFormat="1" ht="7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4"/>
    </row>
    <row r="26" spans="1:71" s="2" customFormat="1" ht="25.9" customHeight="1">
      <c r="A26" s="31"/>
      <c r="B26" s="32"/>
      <c r="C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2">
        <f>ROUND(AG94,2)</f>
        <v>0</v>
      </c>
      <c r="AL26" s="253"/>
      <c r="AM26" s="253"/>
      <c r="AN26" s="253"/>
      <c r="AO26" s="253"/>
      <c r="AP26" s="33"/>
      <c r="AQ26" s="33"/>
      <c r="AR26" s="36"/>
      <c r="BE26" s="244"/>
    </row>
    <row r="27" spans="1:71" s="2" customFormat="1" ht="7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4"/>
    </row>
    <row r="28" spans="1:71" s="2" customFormat="1" ht="12.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4" t="s">
        <v>37</v>
      </c>
      <c r="M28" s="254"/>
      <c r="N28" s="254"/>
      <c r="O28" s="254"/>
      <c r="P28" s="254"/>
      <c r="Q28" s="33"/>
      <c r="R28" s="33"/>
      <c r="S28" s="33"/>
      <c r="T28" s="33"/>
      <c r="U28" s="33"/>
      <c r="V28" s="33"/>
      <c r="W28" s="254" t="s">
        <v>38</v>
      </c>
      <c r="X28" s="254"/>
      <c r="Y28" s="254"/>
      <c r="Z28" s="254"/>
      <c r="AA28" s="254"/>
      <c r="AB28" s="254"/>
      <c r="AC28" s="254"/>
      <c r="AD28" s="254"/>
      <c r="AE28" s="254"/>
      <c r="AF28" s="33"/>
      <c r="AG28" s="33"/>
      <c r="AH28" s="33"/>
      <c r="AI28" s="33"/>
      <c r="AJ28" s="33"/>
      <c r="AK28" s="254" t="s">
        <v>39</v>
      </c>
      <c r="AL28" s="254"/>
      <c r="AM28" s="254"/>
      <c r="AN28" s="254"/>
      <c r="AO28" s="254"/>
      <c r="AP28" s="33"/>
      <c r="AQ28" s="33"/>
      <c r="AR28" s="36"/>
      <c r="BE28" s="244"/>
    </row>
    <row r="29" spans="1:71" s="3" customFormat="1" ht="14.5" customHeight="1">
      <c r="B29" s="37"/>
      <c r="C29" s="38"/>
      <c r="D29" s="26" t="s">
        <v>40</v>
      </c>
      <c r="E29" s="38"/>
      <c r="F29" s="26" t="s">
        <v>41</v>
      </c>
      <c r="G29" s="38"/>
      <c r="H29" s="38"/>
      <c r="I29" s="38"/>
      <c r="J29" s="38"/>
      <c r="K29" s="38"/>
      <c r="L29" s="238">
        <v>0.21</v>
      </c>
      <c r="M29" s="237"/>
      <c r="N29" s="237"/>
      <c r="O29" s="237"/>
      <c r="P29" s="237"/>
      <c r="Q29" s="38"/>
      <c r="R29" s="38"/>
      <c r="S29" s="38"/>
      <c r="T29" s="38"/>
      <c r="U29" s="38"/>
      <c r="V29" s="38"/>
      <c r="W29" s="236">
        <f>ROUND(AZ94, 2)</f>
        <v>0</v>
      </c>
      <c r="X29" s="237"/>
      <c r="Y29" s="237"/>
      <c r="Z29" s="237"/>
      <c r="AA29" s="237"/>
      <c r="AB29" s="237"/>
      <c r="AC29" s="237"/>
      <c r="AD29" s="237"/>
      <c r="AE29" s="237"/>
      <c r="AF29" s="38"/>
      <c r="AG29" s="38"/>
      <c r="AH29" s="38"/>
      <c r="AI29" s="38"/>
      <c r="AJ29" s="38"/>
      <c r="AK29" s="236">
        <f>ROUND(AV94, 2)</f>
        <v>0</v>
      </c>
      <c r="AL29" s="237"/>
      <c r="AM29" s="237"/>
      <c r="AN29" s="237"/>
      <c r="AO29" s="237"/>
      <c r="AP29" s="38"/>
      <c r="AQ29" s="38"/>
      <c r="AR29" s="39"/>
      <c r="BE29" s="245"/>
    </row>
    <row r="30" spans="1:71" s="3" customFormat="1" ht="14.5" customHeight="1">
      <c r="B30" s="37"/>
      <c r="C30" s="38"/>
      <c r="D30" s="38"/>
      <c r="E30" s="38"/>
      <c r="F30" s="26" t="s">
        <v>42</v>
      </c>
      <c r="G30" s="38"/>
      <c r="H30" s="38"/>
      <c r="I30" s="38"/>
      <c r="J30" s="38"/>
      <c r="K30" s="38"/>
      <c r="L30" s="238">
        <v>0.15</v>
      </c>
      <c r="M30" s="237"/>
      <c r="N30" s="237"/>
      <c r="O30" s="237"/>
      <c r="P30" s="237"/>
      <c r="Q30" s="38"/>
      <c r="R30" s="38"/>
      <c r="S30" s="38"/>
      <c r="T30" s="38"/>
      <c r="U30" s="38"/>
      <c r="V30" s="38"/>
      <c r="W30" s="236">
        <f>ROUND(BA94, 2)</f>
        <v>0</v>
      </c>
      <c r="X30" s="237"/>
      <c r="Y30" s="237"/>
      <c r="Z30" s="237"/>
      <c r="AA30" s="237"/>
      <c r="AB30" s="237"/>
      <c r="AC30" s="237"/>
      <c r="AD30" s="237"/>
      <c r="AE30" s="237"/>
      <c r="AF30" s="38"/>
      <c r="AG30" s="38"/>
      <c r="AH30" s="38"/>
      <c r="AI30" s="38"/>
      <c r="AJ30" s="38"/>
      <c r="AK30" s="236">
        <f>ROUND(AW94, 2)</f>
        <v>0</v>
      </c>
      <c r="AL30" s="237"/>
      <c r="AM30" s="237"/>
      <c r="AN30" s="237"/>
      <c r="AO30" s="237"/>
      <c r="AP30" s="38"/>
      <c r="AQ30" s="38"/>
      <c r="AR30" s="39"/>
      <c r="BE30" s="245"/>
    </row>
    <row r="31" spans="1:71" s="3" customFormat="1" ht="14.5" hidden="1" customHeight="1">
      <c r="B31" s="37"/>
      <c r="C31" s="38"/>
      <c r="D31" s="38"/>
      <c r="E31" s="38"/>
      <c r="F31" s="26" t="s">
        <v>43</v>
      </c>
      <c r="G31" s="38"/>
      <c r="H31" s="38"/>
      <c r="I31" s="38"/>
      <c r="J31" s="38"/>
      <c r="K31" s="38"/>
      <c r="L31" s="238">
        <v>0.21</v>
      </c>
      <c r="M31" s="237"/>
      <c r="N31" s="237"/>
      <c r="O31" s="237"/>
      <c r="P31" s="237"/>
      <c r="Q31" s="38"/>
      <c r="R31" s="38"/>
      <c r="S31" s="38"/>
      <c r="T31" s="38"/>
      <c r="U31" s="38"/>
      <c r="V31" s="38"/>
      <c r="W31" s="236">
        <f>ROUND(BB94, 2)</f>
        <v>0</v>
      </c>
      <c r="X31" s="237"/>
      <c r="Y31" s="237"/>
      <c r="Z31" s="237"/>
      <c r="AA31" s="237"/>
      <c r="AB31" s="237"/>
      <c r="AC31" s="237"/>
      <c r="AD31" s="237"/>
      <c r="AE31" s="237"/>
      <c r="AF31" s="38"/>
      <c r="AG31" s="38"/>
      <c r="AH31" s="38"/>
      <c r="AI31" s="38"/>
      <c r="AJ31" s="38"/>
      <c r="AK31" s="236">
        <v>0</v>
      </c>
      <c r="AL31" s="237"/>
      <c r="AM31" s="237"/>
      <c r="AN31" s="237"/>
      <c r="AO31" s="237"/>
      <c r="AP31" s="38"/>
      <c r="AQ31" s="38"/>
      <c r="AR31" s="39"/>
      <c r="BE31" s="245"/>
    </row>
    <row r="32" spans="1:71" s="3" customFormat="1" ht="14.5" hidden="1" customHeight="1">
      <c r="B32" s="37"/>
      <c r="C32" s="38"/>
      <c r="D32" s="38"/>
      <c r="E32" s="38"/>
      <c r="F32" s="26" t="s">
        <v>44</v>
      </c>
      <c r="G32" s="38"/>
      <c r="H32" s="38"/>
      <c r="I32" s="38"/>
      <c r="J32" s="38"/>
      <c r="K32" s="38"/>
      <c r="L32" s="238">
        <v>0.15</v>
      </c>
      <c r="M32" s="237"/>
      <c r="N32" s="237"/>
      <c r="O32" s="237"/>
      <c r="P32" s="237"/>
      <c r="Q32" s="38"/>
      <c r="R32" s="38"/>
      <c r="S32" s="38"/>
      <c r="T32" s="38"/>
      <c r="U32" s="38"/>
      <c r="V32" s="38"/>
      <c r="W32" s="236">
        <f>ROUND(BC94, 2)</f>
        <v>0</v>
      </c>
      <c r="X32" s="237"/>
      <c r="Y32" s="237"/>
      <c r="Z32" s="237"/>
      <c r="AA32" s="237"/>
      <c r="AB32" s="237"/>
      <c r="AC32" s="237"/>
      <c r="AD32" s="237"/>
      <c r="AE32" s="237"/>
      <c r="AF32" s="38"/>
      <c r="AG32" s="38"/>
      <c r="AH32" s="38"/>
      <c r="AI32" s="38"/>
      <c r="AJ32" s="38"/>
      <c r="AK32" s="236">
        <v>0</v>
      </c>
      <c r="AL32" s="237"/>
      <c r="AM32" s="237"/>
      <c r="AN32" s="237"/>
      <c r="AO32" s="237"/>
      <c r="AP32" s="38"/>
      <c r="AQ32" s="38"/>
      <c r="AR32" s="39"/>
      <c r="BE32" s="245"/>
    </row>
    <row r="33" spans="1:57" s="3" customFormat="1" ht="14.5" hidden="1" customHeight="1">
      <c r="B33" s="37"/>
      <c r="C33" s="38"/>
      <c r="D33" s="38"/>
      <c r="E33" s="38"/>
      <c r="F33" s="26" t="s">
        <v>45</v>
      </c>
      <c r="G33" s="38"/>
      <c r="H33" s="38"/>
      <c r="I33" s="38"/>
      <c r="J33" s="38"/>
      <c r="K33" s="38"/>
      <c r="L33" s="238">
        <v>0</v>
      </c>
      <c r="M33" s="237"/>
      <c r="N33" s="237"/>
      <c r="O33" s="237"/>
      <c r="P33" s="237"/>
      <c r="Q33" s="38"/>
      <c r="R33" s="38"/>
      <c r="S33" s="38"/>
      <c r="T33" s="38"/>
      <c r="U33" s="38"/>
      <c r="V33" s="38"/>
      <c r="W33" s="236">
        <f>ROUND(BD94, 2)</f>
        <v>0</v>
      </c>
      <c r="X33" s="237"/>
      <c r="Y33" s="237"/>
      <c r="Z33" s="237"/>
      <c r="AA33" s="237"/>
      <c r="AB33" s="237"/>
      <c r="AC33" s="237"/>
      <c r="AD33" s="237"/>
      <c r="AE33" s="237"/>
      <c r="AF33" s="38"/>
      <c r="AG33" s="38"/>
      <c r="AH33" s="38"/>
      <c r="AI33" s="38"/>
      <c r="AJ33" s="38"/>
      <c r="AK33" s="236">
        <v>0</v>
      </c>
      <c r="AL33" s="237"/>
      <c r="AM33" s="237"/>
      <c r="AN33" s="237"/>
      <c r="AO33" s="237"/>
      <c r="AP33" s="38"/>
      <c r="AQ33" s="38"/>
      <c r="AR33" s="39"/>
      <c r="BE33" s="245"/>
    </row>
    <row r="34" spans="1:57" s="2" customFormat="1" ht="7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4"/>
    </row>
    <row r="35" spans="1:57" s="2" customFormat="1" ht="25.9" customHeight="1">
      <c r="A35" s="31"/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42" t="s">
        <v>48</v>
      </c>
      <c r="Y35" s="240"/>
      <c r="Z35" s="240"/>
      <c r="AA35" s="240"/>
      <c r="AB35" s="240"/>
      <c r="AC35" s="42"/>
      <c r="AD35" s="42"/>
      <c r="AE35" s="42"/>
      <c r="AF35" s="42"/>
      <c r="AG35" s="42"/>
      <c r="AH35" s="42"/>
      <c r="AI35" s="42"/>
      <c r="AJ35" s="42"/>
      <c r="AK35" s="239">
        <f>SUM(AK26:AK33)</f>
        <v>0</v>
      </c>
      <c r="AL35" s="240"/>
      <c r="AM35" s="240"/>
      <c r="AN35" s="240"/>
      <c r="AO35" s="241"/>
      <c r="AP35" s="40"/>
      <c r="AQ35" s="40"/>
      <c r="AR35" s="36"/>
      <c r="BE35" s="31"/>
    </row>
    <row r="36" spans="1:57" s="2" customFormat="1" ht="7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5" customHeight="1">
      <c r="B49" s="44"/>
      <c r="C49" s="45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50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5">
      <c r="A60" s="31"/>
      <c r="B60" s="32"/>
      <c r="C60" s="33"/>
      <c r="D60" s="49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51</v>
      </c>
      <c r="AI60" s="35"/>
      <c r="AJ60" s="35"/>
      <c r="AK60" s="35"/>
      <c r="AL60" s="35"/>
      <c r="AM60" s="49" t="s">
        <v>52</v>
      </c>
      <c r="AN60" s="35"/>
      <c r="AO60" s="35"/>
      <c r="AP60" s="33"/>
      <c r="AQ60" s="33"/>
      <c r="AR60" s="36"/>
      <c r="BE60" s="31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">
      <c r="A64" s="31"/>
      <c r="B64" s="32"/>
      <c r="C64" s="33"/>
      <c r="D64" s="46" t="s">
        <v>53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54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5">
      <c r="A75" s="31"/>
      <c r="B75" s="32"/>
      <c r="C75" s="33"/>
      <c r="D75" s="49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51</v>
      </c>
      <c r="AI75" s="35"/>
      <c r="AJ75" s="35"/>
      <c r="AK75" s="35"/>
      <c r="AL75" s="35"/>
      <c r="AM75" s="49" t="s">
        <v>52</v>
      </c>
      <c r="AN75" s="35"/>
      <c r="AO75" s="35"/>
      <c r="AP75" s="33"/>
      <c r="AQ75" s="33"/>
      <c r="AR75" s="36"/>
      <c r="BE75" s="31"/>
    </row>
    <row r="76" spans="1:57" s="2" customForma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7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7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5" customHeight="1">
      <c r="A82" s="31"/>
      <c r="B82" s="32"/>
      <c r="C82" s="20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7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SCH18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7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58" t="str">
        <f>K6</f>
        <v>REVITALIZACE  AREÁLU ELMONTIA</v>
      </c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60"/>
      <c r="AQ85" s="60"/>
      <c r="AR85" s="61"/>
    </row>
    <row r="86" spans="1:91" s="2" customFormat="1" ht="7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Nepasice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60" t="str">
        <f>IF(AN8= "","",AN8)</f>
        <v>17. 7. 2020</v>
      </c>
      <c r="AN87" s="260"/>
      <c r="AO87" s="33"/>
      <c r="AP87" s="33"/>
      <c r="AQ87" s="33"/>
      <c r="AR87" s="36"/>
      <c r="BE87" s="31"/>
    </row>
    <row r="88" spans="1:91" s="2" customFormat="1" ht="7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25.75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ELMONTIA a.s.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61" t="str">
        <f>IF(E17="","",E17)</f>
        <v>Ing. arch. Karel  Schmied ml.</v>
      </c>
      <c r="AN89" s="262"/>
      <c r="AO89" s="262"/>
      <c r="AP89" s="262"/>
      <c r="AQ89" s="33"/>
      <c r="AR89" s="36"/>
      <c r="AS89" s="265" t="s">
        <v>56</v>
      </c>
      <c r="AT89" s="266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25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61" t="str">
        <f>IF(E20="","",E20)</f>
        <v>Vávra</v>
      </c>
      <c r="AN90" s="262"/>
      <c r="AO90" s="262"/>
      <c r="AP90" s="262"/>
      <c r="AQ90" s="33"/>
      <c r="AR90" s="36"/>
      <c r="AS90" s="267"/>
      <c r="AT90" s="268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69"/>
      <c r="AT91" s="270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71" t="s">
        <v>57</v>
      </c>
      <c r="D92" s="272"/>
      <c r="E92" s="272"/>
      <c r="F92" s="272"/>
      <c r="G92" s="272"/>
      <c r="H92" s="70"/>
      <c r="I92" s="274" t="s">
        <v>58</v>
      </c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3" t="s">
        <v>59</v>
      </c>
      <c r="AH92" s="272"/>
      <c r="AI92" s="272"/>
      <c r="AJ92" s="272"/>
      <c r="AK92" s="272"/>
      <c r="AL92" s="272"/>
      <c r="AM92" s="272"/>
      <c r="AN92" s="274" t="s">
        <v>60</v>
      </c>
      <c r="AO92" s="272"/>
      <c r="AP92" s="275"/>
      <c r="AQ92" s="71" t="s">
        <v>61</v>
      </c>
      <c r="AR92" s="36"/>
      <c r="AS92" s="72" t="s">
        <v>62</v>
      </c>
      <c r="AT92" s="73" t="s">
        <v>63</v>
      </c>
      <c r="AU92" s="73" t="s">
        <v>64</v>
      </c>
      <c r="AV92" s="73" t="s">
        <v>65</v>
      </c>
      <c r="AW92" s="73" t="s">
        <v>66</v>
      </c>
      <c r="AX92" s="73" t="s">
        <v>67</v>
      </c>
      <c r="AY92" s="73" t="s">
        <v>68</v>
      </c>
      <c r="AZ92" s="73" t="s">
        <v>69</v>
      </c>
      <c r="BA92" s="73" t="s">
        <v>70</v>
      </c>
      <c r="BB92" s="73" t="s">
        <v>71</v>
      </c>
      <c r="BC92" s="73" t="s">
        <v>72</v>
      </c>
      <c r="BD92" s="74" t="s">
        <v>73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5" customHeight="1">
      <c r="B94" s="78"/>
      <c r="C94" s="79" t="s">
        <v>74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3">
        <f>ROUND(SUM(AG95:AG99),2)</f>
        <v>0</v>
      </c>
      <c r="AH94" s="263"/>
      <c r="AI94" s="263"/>
      <c r="AJ94" s="263"/>
      <c r="AK94" s="263"/>
      <c r="AL94" s="263"/>
      <c r="AM94" s="263"/>
      <c r="AN94" s="264">
        <f t="shared" ref="AN94:AN99" si="0">SUM(AG94,AT94)</f>
        <v>0</v>
      </c>
      <c r="AO94" s="264"/>
      <c r="AP94" s="264"/>
      <c r="AQ94" s="82" t="s">
        <v>1</v>
      </c>
      <c r="AR94" s="83"/>
      <c r="AS94" s="84">
        <f>ROUND(SUM(AS95:AS99),2)</f>
        <v>0</v>
      </c>
      <c r="AT94" s="85">
        <f t="shared" ref="AT94:AT99" si="1">ROUND(SUM(AV94:AW94),2)</f>
        <v>0</v>
      </c>
      <c r="AU94" s="86">
        <f>ROUND(SUM(AU95:AU99),5)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ROUND(SUM(AZ95:AZ99),2)</f>
        <v>0</v>
      </c>
      <c r="BA94" s="85">
        <f>ROUND(SUM(BA95:BA99),2)</f>
        <v>0</v>
      </c>
      <c r="BB94" s="85">
        <f>ROUND(SUM(BB95:BB99),2)</f>
        <v>0</v>
      </c>
      <c r="BC94" s="85">
        <f>ROUND(SUM(BC95:BC99),2)</f>
        <v>0</v>
      </c>
      <c r="BD94" s="87">
        <f>ROUND(SUM(BD95:BD99),2)</f>
        <v>0</v>
      </c>
      <c r="BS94" s="88" t="s">
        <v>75</v>
      </c>
      <c r="BT94" s="88" t="s">
        <v>76</v>
      </c>
      <c r="BU94" s="89" t="s">
        <v>77</v>
      </c>
      <c r="BV94" s="88" t="s">
        <v>78</v>
      </c>
      <c r="BW94" s="88" t="s">
        <v>5</v>
      </c>
      <c r="BX94" s="88" t="s">
        <v>79</v>
      </c>
      <c r="CL94" s="88" t="s">
        <v>1</v>
      </c>
    </row>
    <row r="95" spans="1:91" s="7" customFormat="1" ht="16.5" customHeight="1">
      <c r="A95" s="90" t="s">
        <v>80</v>
      </c>
      <c r="B95" s="91"/>
      <c r="C95" s="92"/>
      <c r="D95" s="257" t="s">
        <v>81</v>
      </c>
      <c r="E95" s="257"/>
      <c r="F95" s="257"/>
      <c r="G95" s="257"/>
      <c r="H95" s="257"/>
      <c r="I95" s="93"/>
      <c r="J95" s="257" t="s">
        <v>82</v>
      </c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5">
        <f>'01 - SO01  SILNOPROUD'!J30</f>
        <v>0</v>
      </c>
      <c r="AH95" s="256"/>
      <c r="AI95" s="256"/>
      <c r="AJ95" s="256"/>
      <c r="AK95" s="256"/>
      <c r="AL95" s="256"/>
      <c r="AM95" s="256"/>
      <c r="AN95" s="255">
        <f t="shared" si="0"/>
        <v>0</v>
      </c>
      <c r="AO95" s="256"/>
      <c r="AP95" s="256"/>
      <c r="AQ95" s="94" t="s">
        <v>83</v>
      </c>
      <c r="AR95" s="95"/>
      <c r="AS95" s="96">
        <v>0</v>
      </c>
      <c r="AT95" s="97">
        <f t="shared" si="1"/>
        <v>0</v>
      </c>
      <c r="AU95" s="98">
        <f>'01 - SO01  SILNOPROUD'!P124</f>
        <v>0</v>
      </c>
      <c r="AV95" s="97">
        <f>'01 - SO01  SILNOPROUD'!J33</f>
        <v>0</v>
      </c>
      <c r="AW95" s="97">
        <f>'01 - SO01  SILNOPROUD'!J34</f>
        <v>0</v>
      </c>
      <c r="AX95" s="97">
        <f>'01 - SO01  SILNOPROUD'!J35</f>
        <v>0</v>
      </c>
      <c r="AY95" s="97">
        <f>'01 - SO01  SILNOPROUD'!J36</f>
        <v>0</v>
      </c>
      <c r="AZ95" s="97">
        <f>'01 - SO01  SILNOPROUD'!F33</f>
        <v>0</v>
      </c>
      <c r="BA95" s="97">
        <f>'01 - SO01  SILNOPROUD'!F34</f>
        <v>0</v>
      </c>
      <c r="BB95" s="97">
        <f>'01 - SO01  SILNOPROUD'!F35</f>
        <v>0</v>
      </c>
      <c r="BC95" s="97">
        <f>'01 - SO01  SILNOPROUD'!F36</f>
        <v>0</v>
      </c>
      <c r="BD95" s="99">
        <f>'01 - SO01  SILNOPROUD'!F37</f>
        <v>0</v>
      </c>
      <c r="BT95" s="100" t="s">
        <v>84</v>
      </c>
      <c r="BV95" s="100" t="s">
        <v>78</v>
      </c>
      <c r="BW95" s="100" t="s">
        <v>85</v>
      </c>
      <c r="BX95" s="100" t="s">
        <v>5</v>
      </c>
      <c r="CL95" s="100" t="s">
        <v>1</v>
      </c>
      <c r="CM95" s="100" t="s">
        <v>86</v>
      </c>
    </row>
    <row r="96" spans="1:91" s="7" customFormat="1" ht="16.5" customHeight="1">
      <c r="A96" s="90" t="s">
        <v>80</v>
      </c>
      <c r="B96" s="91"/>
      <c r="C96" s="92"/>
      <c r="D96" s="257" t="s">
        <v>87</v>
      </c>
      <c r="E96" s="257"/>
      <c r="F96" s="257"/>
      <c r="G96" s="257"/>
      <c r="H96" s="257"/>
      <c r="I96" s="93"/>
      <c r="J96" s="257" t="s">
        <v>88</v>
      </c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55">
        <f>'02 - SO 02  SILNOPROUD'!J30</f>
        <v>0</v>
      </c>
      <c r="AH96" s="256"/>
      <c r="AI96" s="256"/>
      <c r="AJ96" s="256"/>
      <c r="AK96" s="256"/>
      <c r="AL96" s="256"/>
      <c r="AM96" s="256"/>
      <c r="AN96" s="255">
        <f t="shared" si="0"/>
        <v>0</v>
      </c>
      <c r="AO96" s="256"/>
      <c r="AP96" s="256"/>
      <c r="AQ96" s="94" t="s">
        <v>83</v>
      </c>
      <c r="AR96" s="95"/>
      <c r="AS96" s="96">
        <v>0</v>
      </c>
      <c r="AT96" s="97">
        <f t="shared" si="1"/>
        <v>0</v>
      </c>
      <c r="AU96" s="98">
        <f>'02 - SO 02  SILNOPROUD'!P122</f>
        <v>0</v>
      </c>
      <c r="AV96" s="97">
        <f>'02 - SO 02  SILNOPROUD'!J33</f>
        <v>0</v>
      </c>
      <c r="AW96" s="97">
        <f>'02 - SO 02  SILNOPROUD'!J34</f>
        <v>0</v>
      </c>
      <c r="AX96" s="97">
        <f>'02 - SO 02  SILNOPROUD'!J35</f>
        <v>0</v>
      </c>
      <c r="AY96" s="97">
        <f>'02 - SO 02  SILNOPROUD'!J36</f>
        <v>0</v>
      </c>
      <c r="AZ96" s="97">
        <f>'02 - SO 02  SILNOPROUD'!F33</f>
        <v>0</v>
      </c>
      <c r="BA96" s="97">
        <f>'02 - SO 02  SILNOPROUD'!F34</f>
        <v>0</v>
      </c>
      <c r="BB96" s="97">
        <f>'02 - SO 02  SILNOPROUD'!F35</f>
        <v>0</v>
      </c>
      <c r="BC96" s="97">
        <f>'02 - SO 02  SILNOPROUD'!F36</f>
        <v>0</v>
      </c>
      <c r="BD96" s="99">
        <f>'02 - SO 02  SILNOPROUD'!F37</f>
        <v>0</v>
      </c>
      <c r="BT96" s="100" t="s">
        <v>84</v>
      </c>
      <c r="BV96" s="100" t="s">
        <v>78</v>
      </c>
      <c r="BW96" s="100" t="s">
        <v>89</v>
      </c>
      <c r="BX96" s="100" t="s">
        <v>5</v>
      </c>
      <c r="CL96" s="100" t="s">
        <v>1</v>
      </c>
      <c r="CM96" s="100" t="s">
        <v>86</v>
      </c>
    </row>
    <row r="97" spans="1:91" s="7" customFormat="1" ht="24.75" customHeight="1">
      <c r="A97" s="90" t="s">
        <v>80</v>
      </c>
      <c r="B97" s="91"/>
      <c r="C97" s="92"/>
      <c r="D97" s="257" t="s">
        <v>90</v>
      </c>
      <c r="E97" s="257"/>
      <c r="F97" s="257"/>
      <c r="G97" s="257"/>
      <c r="H97" s="257"/>
      <c r="I97" s="93"/>
      <c r="J97" s="257" t="s">
        <v>91</v>
      </c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5">
        <f>'03 - SO 01 + SO 02  ZEMNĚ...'!J30</f>
        <v>0</v>
      </c>
      <c r="AH97" s="256"/>
      <c r="AI97" s="256"/>
      <c r="AJ97" s="256"/>
      <c r="AK97" s="256"/>
      <c r="AL97" s="256"/>
      <c r="AM97" s="256"/>
      <c r="AN97" s="255">
        <f t="shared" si="0"/>
        <v>0</v>
      </c>
      <c r="AO97" s="256"/>
      <c r="AP97" s="256"/>
      <c r="AQ97" s="94" t="s">
        <v>83</v>
      </c>
      <c r="AR97" s="95"/>
      <c r="AS97" s="96">
        <v>0</v>
      </c>
      <c r="AT97" s="97">
        <f t="shared" si="1"/>
        <v>0</v>
      </c>
      <c r="AU97" s="98">
        <f>'03 - SO 01 + SO 02  ZEMNĚ...'!P122</f>
        <v>0</v>
      </c>
      <c r="AV97" s="97">
        <f>'03 - SO 01 + SO 02  ZEMNĚ...'!J33</f>
        <v>0</v>
      </c>
      <c r="AW97" s="97">
        <f>'03 - SO 01 + SO 02  ZEMNĚ...'!J34</f>
        <v>0</v>
      </c>
      <c r="AX97" s="97">
        <f>'03 - SO 01 + SO 02  ZEMNĚ...'!J35</f>
        <v>0</v>
      </c>
      <c r="AY97" s="97">
        <f>'03 - SO 01 + SO 02  ZEMNĚ...'!J36</f>
        <v>0</v>
      </c>
      <c r="AZ97" s="97">
        <f>'03 - SO 01 + SO 02  ZEMNĚ...'!F33</f>
        <v>0</v>
      </c>
      <c r="BA97" s="97">
        <f>'03 - SO 01 + SO 02  ZEMNĚ...'!F34</f>
        <v>0</v>
      </c>
      <c r="BB97" s="97">
        <f>'03 - SO 01 + SO 02  ZEMNĚ...'!F35</f>
        <v>0</v>
      </c>
      <c r="BC97" s="97">
        <f>'03 - SO 01 + SO 02  ZEMNĚ...'!F36</f>
        <v>0</v>
      </c>
      <c r="BD97" s="99">
        <f>'03 - SO 01 + SO 02  ZEMNĚ...'!F37</f>
        <v>0</v>
      </c>
      <c r="BT97" s="100" t="s">
        <v>84</v>
      </c>
      <c r="BV97" s="100" t="s">
        <v>78</v>
      </c>
      <c r="BW97" s="100" t="s">
        <v>92</v>
      </c>
      <c r="BX97" s="100" t="s">
        <v>5</v>
      </c>
      <c r="CL97" s="100" t="s">
        <v>1</v>
      </c>
      <c r="CM97" s="100" t="s">
        <v>86</v>
      </c>
    </row>
    <row r="98" spans="1:91" s="7" customFormat="1" ht="16.5" customHeight="1">
      <c r="A98" s="90" t="s">
        <v>80</v>
      </c>
      <c r="B98" s="91"/>
      <c r="C98" s="92"/>
      <c r="D98" s="257" t="s">
        <v>93</v>
      </c>
      <c r="E98" s="257"/>
      <c r="F98" s="257"/>
      <c r="G98" s="257"/>
      <c r="H98" s="257"/>
      <c r="I98" s="93"/>
      <c r="J98" s="257" t="s">
        <v>94</v>
      </c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5">
        <f>'04 - SO 01 SLABOPROUD'!J30</f>
        <v>0</v>
      </c>
      <c r="AH98" s="256"/>
      <c r="AI98" s="256"/>
      <c r="AJ98" s="256"/>
      <c r="AK98" s="256"/>
      <c r="AL98" s="256"/>
      <c r="AM98" s="256"/>
      <c r="AN98" s="255">
        <f t="shared" si="0"/>
        <v>0</v>
      </c>
      <c r="AO98" s="256"/>
      <c r="AP98" s="256"/>
      <c r="AQ98" s="94" t="s">
        <v>83</v>
      </c>
      <c r="AR98" s="95"/>
      <c r="AS98" s="96">
        <v>0</v>
      </c>
      <c r="AT98" s="97">
        <f t="shared" si="1"/>
        <v>0</v>
      </c>
      <c r="AU98" s="98">
        <f>'04 - SO 01 SLABOPROUD'!P126</f>
        <v>0</v>
      </c>
      <c r="AV98" s="97">
        <f>'04 - SO 01 SLABOPROUD'!J33</f>
        <v>0</v>
      </c>
      <c r="AW98" s="97">
        <f>'04 - SO 01 SLABOPROUD'!J34</f>
        <v>0</v>
      </c>
      <c r="AX98" s="97">
        <f>'04 - SO 01 SLABOPROUD'!J35</f>
        <v>0</v>
      </c>
      <c r="AY98" s="97">
        <f>'04 - SO 01 SLABOPROUD'!J36</f>
        <v>0</v>
      </c>
      <c r="AZ98" s="97">
        <f>'04 - SO 01 SLABOPROUD'!F33</f>
        <v>0</v>
      </c>
      <c r="BA98" s="97">
        <f>'04 - SO 01 SLABOPROUD'!F34</f>
        <v>0</v>
      </c>
      <c r="BB98" s="97">
        <f>'04 - SO 01 SLABOPROUD'!F35</f>
        <v>0</v>
      </c>
      <c r="BC98" s="97">
        <f>'04 - SO 01 SLABOPROUD'!F36</f>
        <v>0</v>
      </c>
      <c r="BD98" s="99">
        <f>'04 - SO 01 SLABOPROUD'!F37</f>
        <v>0</v>
      </c>
      <c r="BT98" s="100" t="s">
        <v>84</v>
      </c>
      <c r="BV98" s="100" t="s">
        <v>78</v>
      </c>
      <c r="BW98" s="100" t="s">
        <v>95</v>
      </c>
      <c r="BX98" s="100" t="s">
        <v>5</v>
      </c>
      <c r="CL98" s="100" t="s">
        <v>1</v>
      </c>
      <c r="CM98" s="100" t="s">
        <v>86</v>
      </c>
    </row>
    <row r="99" spans="1:91" s="7" customFormat="1" ht="16.5" customHeight="1">
      <c r="A99" s="90" t="s">
        <v>80</v>
      </c>
      <c r="B99" s="91"/>
      <c r="C99" s="92"/>
      <c r="D99" s="257" t="s">
        <v>96</v>
      </c>
      <c r="E99" s="257"/>
      <c r="F99" s="257"/>
      <c r="G99" s="257"/>
      <c r="H99" s="257"/>
      <c r="I99" s="93"/>
      <c r="J99" s="257" t="s">
        <v>97</v>
      </c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5">
        <f>'05 - SO 02  SLABOPROUD'!J30</f>
        <v>0</v>
      </c>
      <c r="AH99" s="256"/>
      <c r="AI99" s="256"/>
      <c r="AJ99" s="256"/>
      <c r="AK99" s="256"/>
      <c r="AL99" s="256"/>
      <c r="AM99" s="256"/>
      <c r="AN99" s="255">
        <f t="shared" si="0"/>
        <v>0</v>
      </c>
      <c r="AO99" s="256"/>
      <c r="AP99" s="256"/>
      <c r="AQ99" s="94" t="s">
        <v>83</v>
      </c>
      <c r="AR99" s="95"/>
      <c r="AS99" s="101">
        <v>0</v>
      </c>
      <c r="AT99" s="102">
        <f t="shared" si="1"/>
        <v>0</v>
      </c>
      <c r="AU99" s="103">
        <f>'05 - SO 02  SLABOPROUD'!P125</f>
        <v>0</v>
      </c>
      <c r="AV99" s="102">
        <f>'05 - SO 02  SLABOPROUD'!J33</f>
        <v>0</v>
      </c>
      <c r="AW99" s="102">
        <f>'05 - SO 02  SLABOPROUD'!J34</f>
        <v>0</v>
      </c>
      <c r="AX99" s="102">
        <f>'05 - SO 02  SLABOPROUD'!J35</f>
        <v>0</v>
      </c>
      <c r="AY99" s="102">
        <f>'05 - SO 02  SLABOPROUD'!J36</f>
        <v>0</v>
      </c>
      <c r="AZ99" s="102">
        <f>'05 - SO 02  SLABOPROUD'!F33</f>
        <v>0</v>
      </c>
      <c r="BA99" s="102">
        <f>'05 - SO 02  SLABOPROUD'!F34</f>
        <v>0</v>
      </c>
      <c r="BB99" s="102">
        <f>'05 - SO 02  SLABOPROUD'!F35</f>
        <v>0</v>
      </c>
      <c r="BC99" s="102">
        <f>'05 - SO 02  SLABOPROUD'!F36</f>
        <v>0</v>
      </c>
      <c r="BD99" s="104">
        <f>'05 - SO 02  SLABOPROUD'!F37</f>
        <v>0</v>
      </c>
      <c r="BT99" s="100" t="s">
        <v>84</v>
      </c>
      <c r="BV99" s="100" t="s">
        <v>78</v>
      </c>
      <c r="BW99" s="100" t="s">
        <v>98</v>
      </c>
      <c r="BX99" s="100" t="s">
        <v>5</v>
      </c>
      <c r="CL99" s="100" t="s">
        <v>1</v>
      </c>
      <c r="CM99" s="100" t="s">
        <v>86</v>
      </c>
    </row>
    <row r="100" spans="1:91" s="2" customFormat="1" ht="30" customHeight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6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91" s="2" customFormat="1" ht="7" customHeight="1">
      <c r="A101" s="31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36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</sheetData>
  <sheetProtection algorithmName="SHA-512" hashValue="r/ALa0mrXUhptnWZ+edk69VcWMZX7AB2qruA/caK4/TSwDkqzFYRPwWS3rFHXxdm9mRA6HTqE0fpxYXmcNDKSg==" saltValue="ToYby4iNIqHVMXZMXc+D1S3wJKeBqoaAnkYZqp4nDBZtURum33bFrmfhV6T39XTuY1ae2vxc+3/AK2VcstDW1w==" spinCount="100000" sheet="1" objects="1" scenarios="1" formatColumns="0" formatRows="0"/>
  <mergeCells count="58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AK30:AO30"/>
    <mergeCell ref="L30:P30"/>
    <mergeCell ref="W30:AE30"/>
    <mergeCell ref="L31:P31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1 - SO01  SILNOPROUD'!C2" display="/"/>
    <hyperlink ref="A96" location="'02 - SO 02  SILNOPROUD'!C2" display="/"/>
    <hyperlink ref="A97" location="'03 - SO 01 + SO 02  ZEMNĚ...'!C2" display="/"/>
    <hyperlink ref="A98" location="'04 - SO 01 SLABOPROUD'!C2" display="/"/>
    <hyperlink ref="A99" location="'05 - SO 02  SLABOPROUD'!C2" display="/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topLeftCell="A155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105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10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85</v>
      </c>
    </row>
    <row r="3" spans="1:46" s="1" customFormat="1" ht="7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1:46" s="1" customFormat="1" ht="25" customHeight="1">
      <c r="B4" s="17"/>
      <c r="D4" s="109" t="s">
        <v>99</v>
      </c>
      <c r="I4" s="105"/>
      <c r="L4" s="17"/>
      <c r="M4" s="110" t="s">
        <v>10</v>
      </c>
      <c r="AT4" s="14" t="s">
        <v>4</v>
      </c>
    </row>
    <row r="5" spans="1:46" s="1" customFormat="1" ht="7" customHeight="1">
      <c r="B5" s="17"/>
      <c r="I5" s="105"/>
      <c r="L5" s="17"/>
    </row>
    <row r="6" spans="1:46" s="1" customFormat="1" ht="12" customHeight="1">
      <c r="B6" s="17"/>
      <c r="D6" s="111" t="s">
        <v>16</v>
      </c>
      <c r="I6" s="105"/>
      <c r="L6" s="17"/>
    </row>
    <row r="7" spans="1:46" s="1" customFormat="1" ht="16.5" customHeight="1">
      <c r="B7" s="17"/>
      <c r="E7" s="279" t="str">
        <f>'Rekapitulace stavby'!K6</f>
        <v>REVITALIZACE  AREÁLU ELMONTIA</v>
      </c>
      <c r="F7" s="280"/>
      <c r="G7" s="280"/>
      <c r="H7" s="280"/>
      <c r="I7" s="105"/>
      <c r="L7" s="17"/>
    </row>
    <row r="8" spans="1:46" s="2" customFormat="1" ht="12" customHeight="1">
      <c r="A8" s="31"/>
      <c r="B8" s="36"/>
      <c r="C8" s="31"/>
      <c r="D8" s="111" t="s">
        <v>100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81" t="s">
        <v>101</v>
      </c>
      <c r="F9" s="282"/>
      <c r="G9" s="282"/>
      <c r="H9" s="282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17. 7. 2020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7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3" t="str">
        <f>'Rekapitulace stavby'!E14</f>
        <v>Vyplň údaj</v>
      </c>
      <c r="F18" s="284"/>
      <c r="G18" s="284"/>
      <c r="H18" s="284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7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">
        <v>31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7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7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85" t="s">
        <v>1</v>
      </c>
      <c r="F27" s="285"/>
      <c r="G27" s="285"/>
      <c r="H27" s="285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7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" customHeight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ROUND(J124,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5" customHeight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5" customHeight="1">
      <c r="A33" s="31"/>
      <c r="B33" s="36"/>
      <c r="C33" s="31"/>
      <c r="D33" s="126" t="s">
        <v>40</v>
      </c>
      <c r="E33" s="111" t="s">
        <v>41</v>
      </c>
      <c r="F33" s="127">
        <f>ROUND((SUM(BE124:BE211)),  2)</f>
        <v>0</v>
      </c>
      <c r="G33" s="31"/>
      <c r="H33" s="31"/>
      <c r="I33" s="128">
        <v>0.21</v>
      </c>
      <c r="J33" s="127">
        <f>ROUND(((SUM(BE124:BE211))*I33),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5" customHeight="1">
      <c r="A34" s="31"/>
      <c r="B34" s="36"/>
      <c r="C34" s="31"/>
      <c r="D34" s="31"/>
      <c r="E34" s="111" t="s">
        <v>42</v>
      </c>
      <c r="F34" s="127">
        <f>ROUND((SUM(BF124:BF211)),  2)</f>
        <v>0</v>
      </c>
      <c r="G34" s="31"/>
      <c r="H34" s="31"/>
      <c r="I34" s="128">
        <v>0.15</v>
      </c>
      <c r="J34" s="127">
        <f>ROUND(((SUM(BF124:BF211))*I34),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5" hidden="1" customHeight="1">
      <c r="A35" s="31"/>
      <c r="B35" s="36"/>
      <c r="C35" s="31"/>
      <c r="D35" s="31"/>
      <c r="E35" s="111" t="s">
        <v>43</v>
      </c>
      <c r="F35" s="127">
        <f>ROUND((SUM(BG124:BG211)),  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5" hidden="1" customHeight="1">
      <c r="A36" s="31"/>
      <c r="B36" s="36"/>
      <c r="C36" s="31"/>
      <c r="D36" s="31"/>
      <c r="E36" s="111" t="s">
        <v>44</v>
      </c>
      <c r="F36" s="127">
        <f>ROUND((SUM(BH124:BH211)),  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5" hidden="1" customHeight="1">
      <c r="A37" s="31"/>
      <c r="B37" s="36"/>
      <c r="C37" s="31"/>
      <c r="D37" s="31"/>
      <c r="E37" s="111" t="s">
        <v>45</v>
      </c>
      <c r="F37" s="127">
        <f>ROUND((SUM(BI124:BI211)),  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7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" customHeight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5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5" customHeight="1">
      <c r="B41" s="17"/>
      <c r="I41" s="105"/>
      <c r="L41" s="17"/>
    </row>
    <row r="42" spans="1:31" s="1" customFormat="1" ht="14.5" customHeight="1">
      <c r="B42" s="17"/>
      <c r="I42" s="105"/>
      <c r="L42" s="17"/>
    </row>
    <row r="43" spans="1:31" s="1" customFormat="1" ht="14.5" customHeight="1">
      <c r="B43" s="17"/>
      <c r="I43" s="105"/>
      <c r="L43" s="17"/>
    </row>
    <row r="44" spans="1:31" s="1" customFormat="1" ht="14.5" customHeight="1">
      <c r="B44" s="17"/>
      <c r="I44" s="105"/>
      <c r="L44" s="17"/>
    </row>
    <row r="45" spans="1:31" s="1" customFormat="1" ht="14.5" customHeight="1">
      <c r="B45" s="17"/>
      <c r="I45" s="105"/>
      <c r="L45" s="17"/>
    </row>
    <row r="46" spans="1:31" s="1" customFormat="1" ht="14.5" customHeight="1">
      <c r="B46" s="17"/>
      <c r="I46" s="105"/>
      <c r="L46" s="17"/>
    </row>
    <row r="47" spans="1:31" s="1" customFormat="1" ht="14.5" customHeight="1">
      <c r="B47" s="17"/>
      <c r="I47" s="105"/>
      <c r="L47" s="17"/>
    </row>
    <row r="48" spans="1:31" s="1" customFormat="1" ht="14.5" customHeight="1">
      <c r="B48" s="17"/>
      <c r="I48" s="105"/>
      <c r="L48" s="17"/>
    </row>
    <row r="49" spans="1:31" s="1" customFormat="1" ht="14.5" customHeight="1">
      <c r="B49" s="17"/>
      <c r="I49" s="105"/>
      <c r="L49" s="17"/>
    </row>
    <row r="50" spans="1:31" s="2" customFormat="1" ht="14.5" customHeight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5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5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5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7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7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7" t="str">
        <f>E7</f>
        <v>REVITALIZACE  AREÁLU ELMONTIA</v>
      </c>
      <c r="F85" s="278"/>
      <c r="G85" s="278"/>
      <c r="H85" s="278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58" t="str">
        <f>E9</f>
        <v>01 - SO01  SILNOPROUD</v>
      </c>
      <c r="F87" s="276"/>
      <c r="G87" s="276"/>
      <c r="H87" s="276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7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>Nepasice</v>
      </c>
      <c r="G89" s="33"/>
      <c r="H89" s="33"/>
      <c r="I89" s="114" t="s">
        <v>22</v>
      </c>
      <c r="J89" s="63" t="str">
        <f>IF(J12="","",J12)</f>
        <v>17. 7. 2020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7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25.75" customHeight="1">
      <c r="A91" s="31"/>
      <c r="B91" s="32"/>
      <c r="C91" s="26" t="s">
        <v>24</v>
      </c>
      <c r="D91" s="33"/>
      <c r="E91" s="33"/>
      <c r="F91" s="24" t="str">
        <f>E15</f>
        <v>ELMONTIA a.s.</v>
      </c>
      <c r="G91" s="33"/>
      <c r="H91" s="33"/>
      <c r="I91" s="114" t="s">
        <v>30</v>
      </c>
      <c r="J91" s="29" t="str">
        <f>E21</f>
        <v>Ing. arch. Karel  Schmied ml.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5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Vávra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4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3" t="s">
        <v>103</v>
      </c>
      <c r="D94" s="154"/>
      <c r="E94" s="154"/>
      <c r="F94" s="154"/>
      <c r="G94" s="154"/>
      <c r="H94" s="154"/>
      <c r="I94" s="155"/>
      <c r="J94" s="156" t="s">
        <v>104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4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105</v>
      </c>
      <c r="D96" s="33"/>
      <c r="E96" s="33"/>
      <c r="F96" s="33"/>
      <c r="G96" s="33"/>
      <c r="H96" s="33"/>
      <c r="I96" s="112"/>
      <c r="J96" s="81">
        <f>J124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1:31" s="9" customFormat="1" ht="25" customHeight="1">
      <c r="B97" s="158"/>
      <c r="C97" s="159"/>
      <c r="D97" s="160" t="s">
        <v>107</v>
      </c>
      <c r="E97" s="161"/>
      <c r="F97" s="161"/>
      <c r="G97" s="161"/>
      <c r="H97" s="161"/>
      <c r="I97" s="162"/>
      <c r="J97" s="163">
        <f>J125</f>
        <v>0</v>
      </c>
      <c r="K97" s="159"/>
      <c r="L97" s="164"/>
    </row>
    <row r="98" spans="1:31" s="9" customFormat="1" ht="25" customHeight="1">
      <c r="B98" s="158"/>
      <c r="C98" s="159"/>
      <c r="D98" s="160" t="s">
        <v>108</v>
      </c>
      <c r="E98" s="161"/>
      <c r="F98" s="161"/>
      <c r="G98" s="161"/>
      <c r="H98" s="161"/>
      <c r="I98" s="162"/>
      <c r="J98" s="163">
        <f>J129</f>
        <v>0</v>
      </c>
      <c r="K98" s="159"/>
      <c r="L98" s="164"/>
    </row>
    <row r="99" spans="1:31" s="10" customFormat="1" ht="19.899999999999999" customHeight="1">
      <c r="B99" s="165"/>
      <c r="C99" s="166"/>
      <c r="D99" s="167" t="s">
        <v>109</v>
      </c>
      <c r="E99" s="168"/>
      <c r="F99" s="168"/>
      <c r="G99" s="168"/>
      <c r="H99" s="168"/>
      <c r="I99" s="169"/>
      <c r="J99" s="170">
        <f>J130</f>
        <v>0</v>
      </c>
      <c r="K99" s="166"/>
      <c r="L99" s="171"/>
    </row>
    <row r="100" spans="1:31" s="10" customFormat="1" ht="19.899999999999999" customHeight="1">
      <c r="B100" s="165"/>
      <c r="C100" s="166"/>
      <c r="D100" s="167" t="s">
        <v>110</v>
      </c>
      <c r="E100" s="168"/>
      <c r="F100" s="168"/>
      <c r="G100" s="168"/>
      <c r="H100" s="168"/>
      <c r="I100" s="169"/>
      <c r="J100" s="170">
        <f>J132</f>
        <v>0</v>
      </c>
      <c r="K100" s="166"/>
      <c r="L100" s="171"/>
    </row>
    <row r="101" spans="1:31" s="10" customFormat="1" ht="19.899999999999999" customHeight="1">
      <c r="B101" s="165"/>
      <c r="C101" s="166"/>
      <c r="D101" s="167" t="s">
        <v>111</v>
      </c>
      <c r="E101" s="168"/>
      <c r="F101" s="168"/>
      <c r="G101" s="168"/>
      <c r="H101" s="168"/>
      <c r="I101" s="169"/>
      <c r="J101" s="170">
        <f>J161</f>
        <v>0</v>
      </c>
      <c r="K101" s="166"/>
      <c r="L101" s="171"/>
    </row>
    <row r="102" spans="1:31" s="10" customFormat="1" ht="19.899999999999999" customHeight="1">
      <c r="B102" s="165"/>
      <c r="C102" s="166"/>
      <c r="D102" s="167" t="s">
        <v>112</v>
      </c>
      <c r="E102" s="168"/>
      <c r="F102" s="168"/>
      <c r="G102" s="168"/>
      <c r="H102" s="168"/>
      <c r="I102" s="169"/>
      <c r="J102" s="170">
        <f>J166</f>
        <v>0</v>
      </c>
      <c r="K102" s="166"/>
      <c r="L102" s="171"/>
    </row>
    <row r="103" spans="1:31" s="10" customFormat="1" ht="19.899999999999999" customHeight="1">
      <c r="B103" s="165"/>
      <c r="C103" s="166"/>
      <c r="D103" s="167" t="s">
        <v>113</v>
      </c>
      <c r="E103" s="168"/>
      <c r="F103" s="168"/>
      <c r="G103" s="168"/>
      <c r="H103" s="168"/>
      <c r="I103" s="169"/>
      <c r="J103" s="170">
        <f>J180</f>
        <v>0</v>
      </c>
      <c r="K103" s="166"/>
      <c r="L103" s="171"/>
    </row>
    <row r="104" spans="1:31" s="10" customFormat="1" ht="19.899999999999999" customHeight="1">
      <c r="B104" s="165"/>
      <c r="C104" s="166"/>
      <c r="D104" s="167" t="s">
        <v>114</v>
      </c>
      <c r="E104" s="168"/>
      <c r="F104" s="168"/>
      <c r="G104" s="168"/>
      <c r="H104" s="168"/>
      <c r="I104" s="169"/>
      <c r="J104" s="170">
        <f>J201</f>
        <v>0</v>
      </c>
      <c r="K104" s="166"/>
      <c r="L104" s="171"/>
    </row>
    <row r="105" spans="1:31" s="2" customFormat="1" ht="21.75" customHeight="1">
      <c r="A105" s="31"/>
      <c r="B105" s="32"/>
      <c r="C105" s="33"/>
      <c r="D105" s="33"/>
      <c r="E105" s="33"/>
      <c r="F105" s="33"/>
      <c r="G105" s="33"/>
      <c r="H105" s="33"/>
      <c r="I105" s="112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7" customHeight="1">
      <c r="A106" s="31"/>
      <c r="B106" s="51"/>
      <c r="C106" s="52"/>
      <c r="D106" s="52"/>
      <c r="E106" s="52"/>
      <c r="F106" s="52"/>
      <c r="G106" s="52"/>
      <c r="H106" s="52"/>
      <c r="I106" s="149"/>
      <c r="J106" s="52"/>
      <c r="K106" s="52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7" customHeight="1">
      <c r="A110" s="31"/>
      <c r="B110" s="53"/>
      <c r="C110" s="54"/>
      <c r="D110" s="54"/>
      <c r="E110" s="54"/>
      <c r="F110" s="54"/>
      <c r="G110" s="54"/>
      <c r="H110" s="54"/>
      <c r="I110" s="152"/>
      <c r="J110" s="54"/>
      <c r="K110" s="54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5" customHeight="1">
      <c r="A111" s="31"/>
      <c r="B111" s="32"/>
      <c r="C111" s="20" t="s">
        <v>115</v>
      </c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7" customHeight="1">
      <c r="A112" s="31"/>
      <c r="B112" s="32"/>
      <c r="C112" s="33"/>
      <c r="D112" s="33"/>
      <c r="E112" s="33"/>
      <c r="F112" s="33"/>
      <c r="G112" s="33"/>
      <c r="H112" s="33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16</v>
      </c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77" t="str">
        <f>E7</f>
        <v>REVITALIZACE  AREÁLU ELMONTIA</v>
      </c>
      <c r="F114" s="278"/>
      <c r="G114" s="278"/>
      <c r="H114" s="278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100</v>
      </c>
      <c r="D115" s="33"/>
      <c r="E115" s="33"/>
      <c r="F115" s="33"/>
      <c r="G115" s="33"/>
      <c r="H115" s="33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6.5" customHeight="1">
      <c r="A116" s="31"/>
      <c r="B116" s="32"/>
      <c r="C116" s="33"/>
      <c r="D116" s="33"/>
      <c r="E116" s="258" t="str">
        <f>E9</f>
        <v>01 - SO01  SILNOPROUD</v>
      </c>
      <c r="F116" s="276"/>
      <c r="G116" s="276"/>
      <c r="H116" s="276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7" customHeight="1">
      <c r="A117" s="31"/>
      <c r="B117" s="32"/>
      <c r="C117" s="33"/>
      <c r="D117" s="33"/>
      <c r="E117" s="33"/>
      <c r="F117" s="33"/>
      <c r="G117" s="33"/>
      <c r="H117" s="33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2" customHeight="1">
      <c r="A118" s="31"/>
      <c r="B118" s="32"/>
      <c r="C118" s="26" t="s">
        <v>20</v>
      </c>
      <c r="D118" s="33"/>
      <c r="E118" s="33"/>
      <c r="F118" s="24" t="str">
        <f>F12</f>
        <v>Nepasice</v>
      </c>
      <c r="G118" s="33"/>
      <c r="H118" s="33"/>
      <c r="I118" s="114" t="s">
        <v>22</v>
      </c>
      <c r="J118" s="63" t="str">
        <f>IF(J12="","",J12)</f>
        <v>17. 7. 2020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7" customHeight="1">
      <c r="A119" s="31"/>
      <c r="B119" s="32"/>
      <c r="C119" s="33"/>
      <c r="D119" s="33"/>
      <c r="E119" s="33"/>
      <c r="F119" s="33"/>
      <c r="G119" s="33"/>
      <c r="H119" s="33"/>
      <c r="I119" s="112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25.75" customHeight="1">
      <c r="A120" s="31"/>
      <c r="B120" s="32"/>
      <c r="C120" s="26" t="s">
        <v>24</v>
      </c>
      <c r="D120" s="33"/>
      <c r="E120" s="33"/>
      <c r="F120" s="24" t="str">
        <f>E15</f>
        <v>ELMONTIA a.s.</v>
      </c>
      <c r="G120" s="33"/>
      <c r="H120" s="33"/>
      <c r="I120" s="114" t="s">
        <v>30</v>
      </c>
      <c r="J120" s="29" t="str">
        <f>E21</f>
        <v>Ing. arch. Karel  Schmied ml.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5" customHeight="1">
      <c r="A121" s="31"/>
      <c r="B121" s="32"/>
      <c r="C121" s="26" t="s">
        <v>28</v>
      </c>
      <c r="D121" s="33"/>
      <c r="E121" s="33"/>
      <c r="F121" s="24" t="str">
        <f>IF(E18="","",E18)</f>
        <v>Vyplň údaj</v>
      </c>
      <c r="G121" s="33"/>
      <c r="H121" s="33"/>
      <c r="I121" s="114" t="s">
        <v>33</v>
      </c>
      <c r="J121" s="29" t="str">
        <f>E24</f>
        <v>Vávra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0.4" customHeight="1">
      <c r="A122" s="31"/>
      <c r="B122" s="32"/>
      <c r="C122" s="33"/>
      <c r="D122" s="33"/>
      <c r="E122" s="33"/>
      <c r="F122" s="33"/>
      <c r="G122" s="33"/>
      <c r="H122" s="33"/>
      <c r="I122" s="112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11" customFormat="1" ht="29.25" customHeight="1">
      <c r="A123" s="172"/>
      <c r="B123" s="173"/>
      <c r="C123" s="174" t="s">
        <v>116</v>
      </c>
      <c r="D123" s="175" t="s">
        <v>61</v>
      </c>
      <c r="E123" s="175" t="s">
        <v>57</v>
      </c>
      <c r="F123" s="175" t="s">
        <v>58</v>
      </c>
      <c r="G123" s="175" t="s">
        <v>117</v>
      </c>
      <c r="H123" s="175" t="s">
        <v>118</v>
      </c>
      <c r="I123" s="176" t="s">
        <v>119</v>
      </c>
      <c r="J123" s="177" t="s">
        <v>104</v>
      </c>
      <c r="K123" s="178" t="s">
        <v>120</v>
      </c>
      <c r="L123" s="179"/>
      <c r="M123" s="72" t="s">
        <v>1</v>
      </c>
      <c r="N123" s="73" t="s">
        <v>40</v>
      </c>
      <c r="O123" s="73" t="s">
        <v>121</v>
      </c>
      <c r="P123" s="73" t="s">
        <v>122</v>
      </c>
      <c r="Q123" s="73" t="s">
        <v>123</v>
      </c>
      <c r="R123" s="73" t="s">
        <v>124</v>
      </c>
      <c r="S123" s="73" t="s">
        <v>125</v>
      </c>
      <c r="T123" s="74" t="s">
        <v>126</v>
      </c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</row>
    <row r="124" spans="1:65" s="2" customFormat="1" ht="22.9" customHeight="1">
      <c r="A124" s="31"/>
      <c r="B124" s="32"/>
      <c r="C124" s="79" t="s">
        <v>127</v>
      </c>
      <c r="D124" s="33"/>
      <c r="E124" s="33"/>
      <c r="F124" s="33"/>
      <c r="G124" s="33"/>
      <c r="H124" s="33"/>
      <c r="I124" s="112"/>
      <c r="J124" s="180">
        <f>BK124</f>
        <v>0</v>
      </c>
      <c r="K124" s="33"/>
      <c r="L124" s="36"/>
      <c r="M124" s="75"/>
      <c r="N124" s="181"/>
      <c r="O124" s="76"/>
      <c r="P124" s="182">
        <f>P125+P129</f>
        <v>0</v>
      </c>
      <c r="Q124" s="76"/>
      <c r="R124" s="182">
        <f>R125+R129</f>
        <v>13.41816</v>
      </c>
      <c r="S124" s="76"/>
      <c r="T124" s="183">
        <f>T125+T129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75</v>
      </c>
      <c r="AU124" s="14" t="s">
        <v>106</v>
      </c>
      <c r="BK124" s="184">
        <f>BK125+BK129</f>
        <v>0</v>
      </c>
    </row>
    <row r="125" spans="1:65" s="12" customFormat="1" ht="25.9" customHeight="1">
      <c r="B125" s="185"/>
      <c r="C125" s="186"/>
      <c r="D125" s="187" t="s">
        <v>75</v>
      </c>
      <c r="E125" s="188" t="s">
        <v>84</v>
      </c>
      <c r="F125" s="188" t="s">
        <v>128</v>
      </c>
      <c r="G125" s="186"/>
      <c r="H125" s="186"/>
      <c r="I125" s="189"/>
      <c r="J125" s="190">
        <f>BK125</f>
        <v>0</v>
      </c>
      <c r="K125" s="186"/>
      <c r="L125" s="191"/>
      <c r="M125" s="192"/>
      <c r="N125" s="193"/>
      <c r="O125" s="193"/>
      <c r="P125" s="194">
        <f>SUM(P126:P128)</f>
        <v>0</v>
      </c>
      <c r="Q125" s="193"/>
      <c r="R125" s="194">
        <f>SUM(R126:R128)</f>
        <v>9.3683999999999994</v>
      </c>
      <c r="S125" s="193"/>
      <c r="T125" s="195">
        <f>SUM(T126:T128)</f>
        <v>0</v>
      </c>
      <c r="AR125" s="196" t="s">
        <v>84</v>
      </c>
      <c r="AT125" s="197" t="s">
        <v>75</v>
      </c>
      <c r="AU125" s="197" t="s">
        <v>76</v>
      </c>
      <c r="AY125" s="196" t="s">
        <v>129</v>
      </c>
      <c r="BK125" s="198">
        <f>SUM(BK126:BK128)</f>
        <v>0</v>
      </c>
    </row>
    <row r="126" spans="1:65" s="2" customFormat="1" ht="21.75" customHeight="1">
      <c r="A126" s="31"/>
      <c r="B126" s="32"/>
      <c r="C126" s="199" t="s">
        <v>84</v>
      </c>
      <c r="D126" s="199" t="s">
        <v>130</v>
      </c>
      <c r="E126" s="200" t="s">
        <v>131</v>
      </c>
      <c r="F126" s="201" t="s">
        <v>132</v>
      </c>
      <c r="G126" s="202" t="s">
        <v>133</v>
      </c>
      <c r="H126" s="203">
        <v>30</v>
      </c>
      <c r="I126" s="204"/>
      <c r="J126" s="205">
        <f>ROUND(I126*H126,2)</f>
        <v>0</v>
      </c>
      <c r="K126" s="206"/>
      <c r="L126" s="36"/>
      <c r="M126" s="207" t="s">
        <v>1</v>
      </c>
      <c r="N126" s="208" t="s">
        <v>41</v>
      </c>
      <c r="O126" s="68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1" t="s">
        <v>134</v>
      </c>
      <c r="AT126" s="211" t="s">
        <v>130</v>
      </c>
      <c r="AU126" s="211" t="s">
        <v>84</v>
      </c>
      <c r="AY126" s="14" t="s">
        <v>129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4" t="s">
        <v>84</v>
      </c>
      <c r="BK126" s="212">
        <f>ROUND(I126*H126,2)</f>
        <v>0</v>
      </c>
      <c r="BL126" s="14" t="s">
        <v>134</v>
      </c>
      <c r="BM126" s="211" t="s">
        <v>135</v>
      </c>
    </row>
    <row r="127" spans="1:65" s="2" customFormat="1" ht="21.75" customHeight="1">
      <c r="A127" s="31"/>
      <c r="B127" s="32"/>
      <c r="C127" s="199" t="s">
        <v>86</v>
      </c>
      <c r="D127" s="199" t="s">
        <v>130</v>
      </c>
      <c r="E127" s="200" t="s">
        <v>136</v>
      </c>
      <c r="F127" s="201" t="s">
        <v>137</v>
      </c>
      <c r="G127" s="202" t="s">
        <v>133</v>
      </c>
      <c r="H127" s="203">
        <v>30</v>
      </c>
      <c r="I127" s="204"/>
      <c r="J127" s="205">
        <f>ROUND(I127*H127,2)</f>
        <v>0</v>
      </c>
      <c r="K127" s="206"/>
      <c r="L127" s="36"/>
      <c r="M127" s="207" t="s">
        <v>1</v>
      </c>
      <c r="N127" s="208" t="s">
        <v>41</v>
      </c>
      <c r="O127" s="68"/>
      <c r="P127" s="209">
        <f>O127*H127</f>
        <v>0</v>
      </c>
      <c r="Q127" s="209">
        <v>0</v>
      </c>
      <c r="R127" s="209">
        <f>Q127*H127</f>
        <v>0</v>
      </c>
      <c r="S127" s="209">
        <v>0</v>
      </c>
      <c r="T127" s="210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1" t="s">
        <v>134</v>
      </c>
      <c r="AT127" s="211" t="s">
        <v>130</v>
      </c>
      <c r="AU127" s="211" t="s">
        <v>84</v>
      </c>
      <c r="AY127" s="14" t="s">
        <v>129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4" t="s">
        <v>84</v>
      </c>
      <c r="BK127" s="212">
        <f>ROUND(I127*H127,2)</f>
        <v>0</v>
      </c>
      <c r="BL127" s="14" t="s">
        <v>134</v>
      </c>
      <c r="BM127" s="211" t="s">
        <v>138</v>
      </c>
    </row>
    <row r="128" spans="1:65" s="2" customFormat="1" ht="21.75" customHeight="1">
      <c r="A128" s="31"/>
      <c r="B128" s="32"/>
      <c r="C128" s="199" t="s">
        <v>139</v>
      </c>
      <c r="D128" s="199" t="s">
        <v>130</v>
      </c>
      <c r="E128" s="200" t="s">
        <v>140</v>
      </c>
      <c r="F128" s="201" t="s">
        <v>141</v>
      </c>
      <c r="G128" s="202" t="s">
        <v>142</v>
      </c>
      <c r="H128" s="203">
        <v>60</v>
      </c>
      <c r="I128" s="204"/>
      <c r="J128" s="205">
        <f>ROUND(I128*H128,2)</f>
        <v>0</v>
      </c>
      <c r="K128" s="206"/>
      <c r="L128" s="36"/>
      <c r="M128" s="207" t="s">
        <v>1</v>
      </c>
      <c r="N128" s="208" t="s">
        <v>41</v>
      </c>
      <c r="O128" s="68"/>
      <c r="P128" s="209">
        <f>O128*H128</f>
        <v>0</v>
      </c>
      <c r="Q128" s="209">
        <v>0.15614</v>
      </c>
      <c r="R128" s="209">
        <f>Q128*H128</f>
        <v>9.3683999999999994</v>
      </c>
      <c r="S128" s="209">
        <v>0</v>
      </c>
      <c r="T128" s="210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1" t="s">
        <v>143</v>
      </c>
      <c r="AT128" s="211" t="s">
        <v>130</v>
      </c>
      <c r="AU128" s="211" t="s">
        <v>84</v>
      </c>
      <c r="AY128" s="14" t="s">
        <v>129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4" t="s">
        <v>84</v>
      </c>
      <c r="BK128" s="212">
        <f>ROUND(I128*H128,2)</f>
        <v>0</v>
      </c>
      <c r="BL128" s="14" t="s">
        <v>143</v>
      </c>
      <c r="BM128" s="211" t="s">
        <v>144</v>
      </c>
    </row>
    <row r="129" spans="1:65" s="12" customFormat="1" ht="25.9" customHeight="1">
      <c r="B129" s="185"/>
      <c r="C129" s="186"/>
      <c r="D129" s="187" t="s">
        <v>75</v>
      </c>
      <c r="E129" s="188" t="s">
        <v>145</v>
      </c>
      <c r="F129" s="188" t="s">
        <v>146</v>
      </c>
      <c r="G129" s="186"/>
      <c r="H129" s="186"/>
      <c r="I129" s="189"/>
      <c r="J129" s="190">
        <f>BK129</f>
        <v>0</v>
      </c>
      <c r="K129" s="186"/>
      <c r="L129" s="191"/>
      <c r="M129" s="192"/>
      <c r="N129" s="193"/>
      <c r="O129" s="193"/>
      <c r="P129" s="194">
        <f>P130+P132+P161+P166+P180+P201</f>
        <v>0</v>
      </c>
      <c r="Q129" s="193"/>
      <c r="R129" s="194">
        <f>R130+R132+R161+R166+R180+R201</f>
        <v>4.04976</v>
      </c>
      <c r="S129" s="193"/>
      <c r="T129" s="195">
        <f>T130+T132+T161+T166+T180+T201</f>
        <v>0</v>
      </c>
      <c r="AR129" s="196" t="s">
        <v>86</v>
      </c>
      <c r="AT129" s="197" t="s">
        <v>75</v>
      </c>
      <c r="AU129" s="197" t="s">
        <v>76</v>
      </c>
      <c r="AY129" s="196" t="s">
        <v>129</v>
      </c>
      <c r="BK129" s="198">
        <f>BK130+BK132+BK161+BK166+BK180+BK201</f>
        <v>0</v>
      </c>
    </row>
    <row r="130" spans="1:65" s="12" customFormat="1" ht="22.9" customHeight="1">
      <c r="B130" s="185"/>
      <c r="C130" s="186"/>
      <c r="D130" s="187" t="s">
        <v>75</v>
      </c>
      <c r="E130" s="213" t="s">
        <v>147</v>
      </c>
      <c r="F130" s="213" t="s">
        <v>148</v>
      </c>
      <c r="G130" s="186"/>
      <c r="H130" s="186"/>
      <c r="I130" s="189"/>
      <c r="J130" s="214">
        <f>BK130</f>
        <v>0</v>
      </c>
      <c r="K130" s="186"/>
      <c r="L130" s="191"/>
      <c r="M130" s="192"/>
      <c r="N130" s="193"/>
      <c r="O130" s="193"/>
      <c r="P130" s="194">
        <f>P131</f>
        <v>0</v>
      </c>
      <c r="Q130" s="193"/>
      <c r="R130" s="194">
        <f>R131</f>
        <v>0</v>
      </c>
      <c r="S130" s="193"/>
      <c r="T130" s="195">
        <f>T131</f>
        <v>0</v>
      </c>
      <c r="AR130" s="196" t="s">
        <v>86</v>
      </c>
      <c r="AT130" s="197" t="s">
        <v>75</v>
      </c>
      <c r="AU130" s="197" t="s">
        <v>84</v>
      </c>
      <c r="AY130" s="196" t="s">
        <v>129</v>
      </c>
      <c r="BK130" s="198">
        <f>BK131</f>
        <v>0</v>
      </c>
    </row>
    <row r="131" spans="1:65" s="2" customFormat="1" ht="21.75" customHeight="1">
      <c r="A131" s="31"/>
      <c r="B131" s="32"/>
      <c r="C131" s="199" t="s">
        <v>134</v>
      </c>
      <c r="D131" s="199" t="s">
        <v>130</v>
      </c>
      <c r="E131" s="200" t="s">
        <v>149</v>
      </c>
      <c r="F131" s="201" t="s">
        <v>150</v>
      </c>
      <c r="G131" s="202" t="s">
        <v>151</v>
      </c>
      <c r="H131" s="203">
        <v>1</v>
      </c>
      <c r="I131" s="204"/>
      <c r="J131" s="205">
        <f>ROUND(I131*H131,2)</f>
        <v>0</v>
      </c>
      <c r="K131" s="206"/>
      <c r="L131" s="36"/>
      <c r="M131" s="207" t="s">
        <v>1</v>
      </c>
      <c r="N131" s="208" t="s">
        <v>41</v>
      </c>
      <c r="O131" s="68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1" t="s">
        <v>152</v>
      </c>
      <c r="AT131" s="211" t="s">
        <v>130</v>
      </c>
      <c r="AU131" s="211" t="s">
        <v>86</v>
      </c>
      <c r="AY131" s="14" t="s">
        <v>129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4" t="s">
        <v>84</v>
      </c>
      <c r="BK131" s="212">
        <f>ROUND(I131*H131,2)</f>
        <v>0</v>
      </c>
      <c r="BL131" s="14" t="s">
        <v>152</v>
      </c>
      <c r="BM131" s="211" t="s">
        <v>153</v>
      </c>
    </row>
    <row r="132" spans="1:65" s="12" customFormat="1" ht="22.9" customHeight="1">
      <c r="B132" s="185"/>
      <c r="C132" s="186"/>
      <c r="D132" s="187" t="s">
        <v>75</v>
      </c>
      <c r="E132" s="213" t="s">
        <v>154</v>
      </c>
      <c r="F132" s="213" t="s">
        <v>155</v>
      </c>
      <c r="G132" s="186"/>
      <c r="H132" s="186"/>
      <c r="I132" s="189"/>
      <c r="J132" s="214">
        <f>BK132</f>
        <v>0</v>
      </c>
      <c r="K132" s="186"/>
      <c r="L132" s="191"/>
      <c r="M132" s="192"/>
      <c r="N132" s="193"/>
      <c r="O132" s="193"/>
      <c r="P132" s="194">
        <f>SUM(P133:P160)</f>
        <v>0</v>
      </c>
      <c r="Q132" s="193"/>
      <c r="R132" s="194">
        <f>SUM(R133:R160)</f>
        <v>0</v>
      </c>
      <c r="S132" s="193"/>
      <c r="T132" s="195">
        <f>SUM(T133:T160)</f>
        <v>0</v>
      </c>
      <c r="AR132" s="196" t="s">
        <v>86</v>
      </c>
      <c r="AT132" s="197" t="s">
        <v>75</v>
      </c>
      <c r="AU132" s="197" t="s">
        <v>84</v>
      </c>
      <c r="AY132" s="196" t="s">
        <v>129</v>
      </c>
      <c r="BK132" s="198">
        <f>SUM(BK133:BK160)</f>
        <v>0</v>
      </c>
    </row>
    <row r="133" spans="1:65" s="2" customFormat="1" ht="16.5" customHeight="1">
      <c r="A133" s="31"/>
      <c r="B133" s="32"/>
      <c r="C133" s="199" t="s">
        <v>8</v>
      </c>
      <c r="D133" s="199" t="s">
        <v>130</v>
      </c>
      <c r="E133" s="200" t="s">
        <v>156</v>
      </c>
      <c r="F133" s="201" t="s">
        <v>157</v>
      </c>
      <c r="G133" s="202" t="s">
        <v>151</v>
      </c>
      <c r="H133" s="203">
        <v>363</v>
      </c>
      <c r="I133" s="204"/>
      <c r="J133" s="205">
        <f t="shared" ref="J133:J160" si="0">ROUND(I133*H133,2)</f>
        <v>0</v>
      </c>
      <c r="K133" s="206"/>
      <c r="L133" s="36"/>
      <c r="M133" s="207" t="s">
        <v>1</v>
      </c>
      <c r="N133" s="208" t="s">
        <v>41</v>
      </c>
      <c r="O133" s="68"/>
      <c r="P133" s="209">
        <f t="shared" ref="P133:P160" si="1">O133*H133</f>
        <v>0</v>
      </c>
      <c r="Q133" s="209">
        <v>0</v>
      </c>
      <c r="R133" s="209">
        <f t="shared" ref="R133:R160" si="2">Q133*H133</f>
        <v>0</v>
      </c>
      <c r="S133" s="209">
        <v>0</v>
      </c>
      <c r="T133" s="210">
        <f t="shared" ref="T133:T160" si="3"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1" t="s">
        <v>152</v>
      </c>
      <c r="AT133" s="211" t="s">
        <v>130</v>
      </c>
      <c r="AU133" s="211" t="s">
        <v>86</v>
      </c>
      <c r="AY133" s="14" t="s">
        <v>129</v>
      </c>
      <c r="BE133" s="212">
        <f t="shared" ref="BE133:BE160" si="4">IF(N133="základní",J133,0)</f>
        <v>0</v>
      </c>
      <c r="BF133" s="212">
        <f t="shared" ref="BF133:BF160" si="5">IF(N133="snížená",J133,0)</f>
        <v>0</v>
      </c>
      <c r="BG133" s="212">
        <f t="shared" ref="BG133:BG160" si="6">IF(N133="zákl. přenesená",J133,0)</f>
        <v>0</v>
      </c>
      <c r="BH133" s="212">
        <f t="shared" ref="BH133:BH160" si="7">IF(N133="sníž. přenesená",J133,0)</f>
        <v>0</v>
      </c>
      <c r="BI133" s="212">
        <f t="shared" ref="BI133:BI160" si="8">IF(N133="nulová",J133,0)</f>
        <v>0</v>
      </c>
      <c r="BJ133" s="14" t="s">
        <v>84</v>
      </c>
      <c r="BK133" s="212">
        <f t="shared" ref="BK133:BK160" si="9">ROUND(I133*H133,2)</f>
        <v>0</v>
      </c>
      <c r="BL133" s="14" t="s">
        <v>152</v>
      </c>
      <c r="BM133" s="211" t="s">
        <v>158</v>
      </c>
    </row>
    <row r="134" spans="1:65" s="2" customFormat="1" ht="21.75" customHeight="1">
      <c r="A134" s="31"/>
      <c r="B134" s="32"/>
      <c r="C134" s="199" t="s">
        <v>159</v>
      </c>
      <c r="D134" s="199" t="s">
        <v>130</v>
      </c>
      <c r="E134" s="200" t="s">
        <v>160</v>
      </c>
      <c r="F134" s="201" t="s">
        <v>161</v>
      </c>
      <c r="G134" s="202" t="s">
        <v>142</v>
      </c>
      <c r="H134" s="203">
        <v>70</v>
      </c>
      <c r="I134" s="204"/>
      <c r="J134" s="205">
        <f t="shared" si="0"/>
        <v>0</v>
      </c>
      <c r="K134" s="206"/>
      <c r="L134" s="36"/>
      <c r="M134" s="207" t="s">
        <v>1</v>
      </c>
      <c r="N134" s="208" t="s">
        <v>41</v>
      </c>
      <c r="O134" s="68"/>
      <c r="P134" s="209">
        <f t="shared" si="1"/>
        <v>0</v>
      </c>
      <c r="Q134" s="209">
        <v>0</v>
      </c>
      <c r="R134" s="209">
        <f t="shared" si="2"/>
        <v>0</v>
      </c>
      <c r="S134" s="209">
        <v>0</v>
      </c>
      <c r="T134" s="210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1" t="s">
        <v>152</v>
      </c>
      <c r="AT134" s="211" t="s">
        <v>130</v>
      </c>
      <c r="AU134" s="211" t="s">
        <v>86</v>
      </c>
      <c r="AY134" s="14" t="s">
        <v>129</v>
      </c>
      <c r="BE134" s="212">
        <f t="shared" si="4"/>
        <v>0</v>
      </c>
      <c r="BF134" s="212">
        <f t="shared" si="5"/>
        <v>0</v>
      </c>
      <c r="BG134" s="212">
        <f t="shared" si="6"/>
        <v>0</v>
      </c>
      <c r="BH134" s="212">
        <f t="shared" si="7"/>
        <v>0</v>
      </c>
      <c r="BI134" s="212">
        <f t="shared" si="8"/>
        <v>0</v>
      </c>
      <c r="BJ134" s="14" t="s">
        <v>84</v>
      </c>
      <c r="BK134" s="212">
        <f t="shared" si="9"/>
        <v>0</v>
      </c>
      <c r="BL134" s="14" t="s">
        <v>152</v>
      </c>
      <c r="BM134" s="211" t="s">
        <v>162</v>
      </c>
    </row>
    <row r="135" spans="1:65" s="2" customFormat="1" ht="21.75" customHeight="1">
      <c r="A135" s="31"/>
      <c r="B135" s="32"/>
      <c r="C135" s="199" t="s">
        <v>163</v>
      </c>
      <c r="D135" s="199" t="s">
        <v>130</v>
      </c>
      <c r="E135" s="200" t="s">
        <v>164</v>
      </c>
      <c r="F135" s="201" t="s">
        <v>165</v>
      </c>
      <c r="G135" s="202" t="s">
        <v>142</v>
      </c>
      <c r="H135" s="203">
        <v>50</v>
      </c>
      <c r="I135" s="204"/>
      <c r="J135" s="205">
        <f t="shared" si="0"/>
        <v>0</v>
      </c>
      <c r="K135" s="206"/>
      <c r="L135" s="36"/>
      <c r="M135" s="207" t="s">
        <v>1</v>
      </c>
      <c r="N135" s="208" t="s">
        <v>41</v>
      </c>
      <c r="O135" s="68"/>
      <c r="P135" s="209">
        <f t="shared" si="1"/>
        <v>0</v>
      </c>
      <c r="Q135" s="209">
        <v>0</v>
      </c>
      <c r="R135" s="209">
        <f t="shared" si="2"/>
        <v>0</v>
      </c>
      <c r="S135" s="209">
        <v>0</v>
      </c>
      <c r="T135" s="210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1" t="s">
        <v>152</v>
      </c>
      <c r="AT135" s="211" t="s">
        <v>130</v>
      </c>
      <c r="AU135" s="211" t="s">
        <v>86</v>
      </c>
      <c r="AY135" s="14" t="s">
        <v>129</v>
      </c>
      <c r="BE135" s="212">
        <f t="shared" si="4"/>
        <v>0</v>
      </c>
      <c r="BF135" s="212">
        <f t="shared" si="5"/>
        <v>0</v>
      </c>
      <c r="BG135" s="212">
        <f t="shared" si="6"/>
        <v>0</v>
      </c>
      <c r="BH135" s="212">
        <f t="shared" si="7"/>
        <v>0</v>
      </c>
      <c r="BI135" s="212">
        <f t="shared" si="8"/>
        <v>0</v>
      </c>
      <c r="BJ135" s="14" t="s">
        <v>84</v>
      </c>
      <c r="BK135" s="212">
        <f t="shared" si="9"/>
        <v>0</v>
      </c>
      <c r="BL135" s="14" t="s">
        <v>152</v>
      </c>
      <c r="BM135" s="211" t="s">
        <v>166</v>
      </c>
    </row>
    <row r="136" spans="1:65" s="2" customFormat="1" ht="21.75" customHeight="1">
      <c r="A136" s="31"/>
      <c r="B136" s="32"/>
      <c r="C136" s="199" t="s">
        <v>167</v>
      </c>
      <c r="D136" s="199" t="s">
        <v>130</v>
      </c>
      <c r="E136" s="200" t="s">
        <v>168</v>
      </c>
      <c r="F136" s="201" t="s">
        <v>169</v>
      </c>
      <c r="G136" s="202" t="s">
        <v>142</v>
      </c>
      <c r="H136" s="203">
        <v>600</v>
      </c>
      <c r="I136" s="204"/>
      <c r="J136" s="205">
        <f t="shared" si="0"/>
        <v>0</v>
      </c>
      <c r="K136" s="206"/>
      <c r="L136" s="36"/>
      <c r="M136" s="207" t="s">
        <v>1</v>
      </c>
      <c r="N136" s="208" t="s">
        <v>41</v>
      </c>
      <c r="O136" s="68"/>
      <c r="P136" s="209">
        <f t="shared" si="1"/>
        <v>0</v>
      </c>
      <c r="Q136" s="209">
        <v>0</v>
      </c>
      <c r="R136" s="209">
        <f t="shared" si="2"/>
        <v>0</v>
      </c>
      <c r="S136" s="209">
        <v>0</v>
      </c>
      <c r="T136" s="210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1" t="s">
        <v>152</v>
      </c>
      <c r="AT136" s="211" t="s">
        <v>130</v>
      </c>
      <c r="AU136" s="211" t="s">
        <v>86</v>
      </c>
      <c r="AY136" s="14" t="s">
        <v>129</v>
      </c>
      <c r="BE136" s="212">
        <f t="shared" si="4"/>
        <v>0</v>
      </c>
      <c r="BF136" s="212">
        <f t="shared" si="5"/>
        <v>0</v>
      </c>
      <c r="BG136" s="212">
        <f t="shared" si="6"/>
        <v>0</v>
      </c>
      <c r="BH136" s="212">
        <f t="shared" si="7"/>
        <v>0</v>
      </c>
      <c r="BI136" s="212">
        <f t="shared" si="8"/>
        <v>0</v>
      </c>
      <c r="BJ136" s="14" t="s">
        <v>84</v>
      </c>
      <c r="BK136" s="212">
        <f t="shared" si="9"/>
        <v>0</v>
      </c>
      <c r="BL136" s="14" t="s">
        <v>152</v>
      </c>
      <c r="BM136" s="211" t="s">
        <v>170</v>
      </c>
    </row>
    <row r="137" spans="1:65" s="2" customFormat="1" ht="21.75" customHeight="1">
      <c r="A137" s="31"/>
      <c r="B137" s="32"/>
      <c r="C137" s="199" t="s">
        <v>171</v>
      </c>
      <c r="D137" s="199" t="s">
        <v>130</v>
      </c>
      <c r="E137" s="200" t="s">
        <v>172</v>
      </c>
      <c r="F137" s="201" t="s">
        <v>173</v>
      </c>
      <c r="G137" s="202" t="s">
        <v>142</v>
      </c>
      <c r="H137" s="203">
        <v>1500</v>
      </c>
      <c r="I137" s="204"/>
      <c r="J137" s="205">
        <f t="shared" si="0"/>
        <v>0</v>
      </c>
      <c r="K137" s="206"/>
      <c r="L137" s="36"/>
      <c r="M137" s="207" t="s">
        <v>1</v>
      </c>
      <c r="N137" s="208" t="s">
        <v>41</v>
      </c>
      <c r="O137" s="68"/>
      <c r="P137" s="209">
        <f t="shared" si="1"/>
        <v>0</v>
      </c>
      <c r="Q137" s="209">
        <v>0</v>
      </c>
      <c r="R137" s="209">
        <f t="shared" si="2"/>
        <v>0</v>
      </c>
      <c r="S137" s="209">
        <v>0</v>
      </c>
      <c r="T137" s="210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1" t="s">
        <v>152</v>
      </c>
      <c r="AT137" s="211" t="s">
        <v>130</v>
      </c>
      <c r="AU137" s="211" t="s">
        <v>86</v>
      </c>
      <c r="AY137" s="14" t="s">
        <v>129</v>
      </c>
      <c r="BE137" s="212">
        <f t="shared" si="4"/>
        <v>0</v>
      </c>
      <c r="BF137" s="212">
        <f t="shared" si="5"/>
        <v>0</v>
      </c>
      <c r="BG137" s="212">
        <f t="shared" si="6"/>
        <v>0</v>
      </c>
      <c r="BH137" s="212">
        <f t="shared" si="7"/>
        <v>0</v>
      </c>
      <c r="BI137" s="212">
        <f t="shared" si="8"/>
        <v>0</v>
      </c>
      <c r="BJ137" s="14" t="s">
        <v>84</v>
      </c>
      <c r="BK137" s="212">
        <f t="shared" si="9"/>
        <v>0</v>
      </c>
      <c r="BL137" s="14" t="s">
        <v>152</v>
      </c>
      <c r="BM137" s="211" t="s">
        <v>174</v>
      </c>
    </row>
    <row r="138" spans="1:65" s="2" customFormat="1" ht="21.75" customHeight="1">
      <c r="A138" s="31"/>
      <c r="B138" s="32"/>
      <c r="C138" s="199" t="s">
        <v>175</v>
      </c>
      <c r="D138" s="199" t="s">
        <v>130</v>
      </c>
      <c r="E138" s="200" t="s">
        <v>176</v>
      </c>
      <c r="F138" s="201" t="s">
        <v>177</v>
      </c>
      <c r="G138" s="202" t="s">
        <v>142</v>
      </c>
      <c r="H138" s="203">
        <v>2000</v>
      </c>
      <c r="I138" s="204"/>
      <c r="J138" s="205">
        <f t="shared" si="0"/>
        <v>0</v>
      </c>
      <c r="K138" s="206"/>
      <c r="L138" s="36"/>
      <c r="M138" s="207" t="s">
        <v>1</v>
      </c>
      <c r="N138" s="208" t="s">
        <v>41</v>
      </c>
      <c r="O138" s="68"/>
      <c r="P138" s="209">
        <f t="shared" si="1"/>
        <v>0</v>
      </c>
      <c r="Q138" s="209">
        <v>0</v>
      </c>
      <c r="R138" s="209">
        <f t="shared" si="2"/>
        <v>0</v>
      </c>
      <c r="S138" s="209">
        <v>0</v>
      </c>
      <c r="T138" s="210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1" t="s">
        <v>152</v>
      </c>
      <c r="AT138" s="211" t="s">
        <v>130</v>
      </c>
      <c r="AU138" s="211" t="s">
        <v>86</v>
      </c>
      <c r="AY138" s="14" t="s">
        <v>129</v>
      </c>
      <c r="BE138" s="212">
        <f t="shared" si="4"/>
        <v>0</v>
      </c>
      <c r="BF138" s="212">
        <f t="shared" si="5"/>
        <v>0</v>
      </c>
      <c r="BG138" s="212">
        <f t="shared" si="6"/>
        <v>0</v>
      </c>
      <c r="BH138" s="212">
        <f t="shared" si="7"/>
        <v>0</v>
      </c>
      <c r="BI138" s="212">
        <f t="shared" si="8"/>
        <v>0</v>
      </c>
      <c r="BJ138" s="14" t="s">
        <v>84</v>
      </c>
      <c r="BK138" s="212">
        <f t="shared" si="9"/>
        <v>0</v>
      </c>
      <c r="BL138" s="14" t="s">
        <v>152</v>
      </c>
      <c r="BM138" s="211" t="s">
        <v>178</v>
      </c>
    </row>
    <row r="139" spans="1:65" s="2" customFormat="1" ht="21.75" customHeight="1">
      <c r="A139" s="31"/>
      <c r="B139" s="32"/>
      <c r="C139" s="199" t="s">
        <v>179</v>
      </c>
      <c r="D139" s="199" t="s">
        <v>130</v>
      </c>
      <c r="E139" s="200" t="s">
        <v>180</v>
      </c>
      <c r="F139" s="201" t="s">
        <v>181</v>
      </c>
      <c r="G139" s="202" t="s">
        <v>142</v>
      </c>
      <c r="H139" s="203">
        <v>150</v>
      </c>
      <c r="I139" s="204"/>
      <c r="J139" s="205">
        <f t="shared" si="0"/>
        <v>0</v>
      </c>
      <c r="K139" s="206"/>
      <c r="L139" s="36"/>
      <c r="M139" s="207" t="s">
        <v>1</v>
      </c>
      <c r="N139" s="208" t="s">
        <v>41</v>
      </c>
      <c r="O139" s="68"/>
      <c r="P139" s="209">
        <f t="shared" si="1"/>
        <v>0</v>
      </c>
      <c r="Q139" s="209">
        <v>0</v>
      </c>
      <c r="R139" s="209">
        <f t="shared" si="2"/>
        <v>0</v>
      </c>
      <c r="S139" s="209">
        <v>0</v>
      </c>
      <c r="T139" s="210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1" t="s">
        <v>152</v>
      </c>
      <c r="AT139" s="211" t="s">
        <v>130</v>
      </c>
      <c r="AU139" s="211" t="s">
        <v>86</v>
      </c>
      <c r="AY139" s="14" t="s">
        <v>129</v>
      </c>
      <c r="BE139" s="212">
        <f t="shared" si="4"/>
        <v>0</v>
      </c>
      <c r="BF139" s="212">
        <f t="shared" si="5"/>
        <v>0</v>
      </c>
      <c r="BG139" s="212">
        <f t="shared" si="6"/>
        <v>0</v>
      </c>
      <c r="BH139" s="212">
        <f t="shared" si="7"/>
        <v>0</v>
      </c>
      <c r="BI139" s="212">
        <f t="shared" si="8"/>
        <v>0</v>
      </c>
      <c r="BJ139" s="14" t="s">
        <v>84</v>
      </c>
      <c r="BK139" s="212">
        <f t="shared" si="9"/>
        <v>0</v>
      </c>
      <c r="BL139" s="14" t="s">
        <v>152</v>
      </c>
      <c r="BM139" s="211" t="s">
        <v>182</v>
      </c>
    </row>
    <row r="140" spans="1:65" s="2" customFormat="1" ht="21.75" customHeight="1">
      <c r="A140" s="31"/>
      <c r="B140" s="32"/>
      <c r="C140" s="199" t="s">
        <v>183</v>
      </c>
      <c r="D140" s="199" t="s">
        <v>130</v>
      </c>
      <c r="E140" s="200" t="s">
        <v>184</v>
      </c>
      <c r="F140" s="201" t="s">
        <v>185</v>
      </c>
      <c r="G140" s="202" t="s">
        <v>142</v>
      </c>
      <c r="H140" s="203">
        <v>100</v>
      </c>
      <c r="I140" s="204"/>
      <c r="J140" s="205">
        <f t="shared" si="0"/>
        <v>0</v>
      </c>
      <c r="K140" s="206"/>
      <c r="L140" s="36"/>
      <c r="M140" s="207" t="s">
        <v>1</v>
      </c>
      <c r="N140" s="208" t="s">
        <v>41</v>
      </c>
      <c r="O140" s="68"/>
      <c r="P140" s="209">
        <f t="shared" si="1"/>
        <v>0</v>
      </c>
      <c r="Q140" s="209">
        <v>0</v>
      </c>
      <c r="R140" s="209">
        <f t="shared" si="2"/>
        <v>0</v>
      </c>
      <c r="S140" s="209">
        <v>0</v>
      </c>
      <c r="T140" s="210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1" t="s">
        <v>152</v>
      </c>
      <c r="AT140" s="211" t="s">
        <v>130</v>
      </c>
      <c r="AU140" s="211" t="s">
        <v>86</v>
      </c>
      <c r="AY140" s="14" t="s">
        <v>129</v>
      </c>
      <c r="BE140" s="212">
        <f t="shared" si="4"/>
        <v>0</v>
      </c>
      <c r="BF140" s="212">
        <f t="shared" si="5"/>
        <v>0</v>
      </c>
      <c r="BG140" s="212">
        <f t="shared" si="6"/>
        <v>0</v>
      </c>
      <c r="BH140" s="212">
        <f t="shared" si="7"/>
        <v>0</v>
      </c>
      <c r="BI140" s="212">
        <f t="shared" si="8"/>
        <v>0</v>
      </c>
      <c r="BJ140" s="14" t="s">
        <v>84</v>
      </c>
      <c r="BK140" s="212">
        <f t="shared" si="9"/>
        <v>0</v>
      </c>
      <c r="BL140" s="14" t="s">
        <v>152</v>
      </c>
      <c r="BM140" s="211" t="s">
        <v>186</v>
      </c>
    </row>
    <row r="141" spans="1:65" s="2" customFormat="1" ht="21.75" customHeight="1">
      <c r="A141" s="31"/>
      <c r="B141" s="32"/>
      <c r="C141" s="199" t="s">
        <v>187</v>
      </c>
      <c r="D141" s="199" t="s">
        <v>130</v>
      </c>
      <c r="E141" s="200" t="s">
        <v>188</v>
      </c>
      <c r="F141" s="201" t="s">
        <v>189</v>
      </c>
      <c r="G141" s="202" t="s">
        <v>142</v>
      </c>
      <c r="H141" s="203">
        <v>215</v>
      </c>
      <c r="I141" s="204"/>
      <c r="J141" s="205">
        <f t="shared" si="0"/>
        <v>0</v>
      </c>
      <c r="K141" s="206"/>
      <c r="L141" s="36"/>
      <c r="M141" s="207" t="s">
        <v>1</v>
      </c>
      <c r="N141" s="208" t="s">
        <v>41</v>
      </c>
      <c r="O141" s="68"/>
      <c r="P141" s="209">
        <f t="shared" si="1"/>
        <v>0</v>
      </c>
      <c r="Q141" s="209">
        <v>0</v>
      </c>
      <c r="R141" s="209">
        <f t="shared" si="2"/>
        <v>0</v>
      </c>
      <c r="S141" s="209">
        <v>0</v>
      </c>
      <c r="T141" s="210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1" t="s">
        <v>152</v>
      </c>
      <c r="AT141" s="211" t="s">
        <v>130</v>
      </c>
      <c r="AU141" s="211" t="s">
        <v>86</v>
      </c>
      <c r="AY141" s="14" t="s">
        <v>129</v>
      </c>
      <c r="BE141" s="212">
        <f t="shared" si="4"/>
        <v>0</v>
      </c>
      <c r="BF141" s="212">
        <f t="shared" si="5"/>
        <v>0</v>
      </c>
      <c r="BG141" s="212">
        <f t="shared" si="6"/>
        <v>0</v>
      </c>
      <c r="BH141" s="212">
        <f t="shared" si="7"/>
        <v>0</v>
      </c>
      <c r="BI141" s="212">
        <f t="shared" si="8"/>
        <v>0</v>
      </c>
      <c r="BJ141" s="14" t="s">
        <v>84</v>
      </c>
      <c r="BK141" s="212">
        <f t="shared" si="9"/>
        <v>0</v>
      </c>
      <c r="BL141" s="14" t="s">
        <v>152</v>
      </c>
      <c r="BM141" s="211" t="s">
        <v>190</v>
      </c>
    </row>
    <row r="142" spans="1:65" s="2" customFormat="1" ht="21.75" customHeight="1">
      <c r="A142" s="31"/>
      <c r="B142" s="32"/>
      <c r="C142" s="199" t="s">
        <v>191</v>
      </c>
      <c r="D142" s="199" t="s">
        <v>130</v>
      </c>
      <c r="E142" s="200" t="s">
        <v>192</v>
      </c>
      <c r="F142" s="201" t="s">
        <v>193</v>
      </c>
      <c r="G142" s="202" t="s">
        <v>142</v>
      </c>
      <c r="H142" s="203">
        <v>15</v>
      </c>
      <c r="I142" s="204"/>
      <c r="J142" s="205">
        <f t="shared" si="0"/>
        <v>0</v>
      </c>
      <c r="K142" s="206"/>
      <c r="L142" s="36"/>
      <c r="M142" s="207" t="s">
        <v>1</v>
      </c>
      <c r="N142" s="208" t="s">
        <v>41</v>
      </c>
      <c r="O142" s="68"/>
      <c r="P142" s="209">
        <f t="shared" si="1"/>
        <v>0</v>
      </c>
      <c r="Q142" s="209">
        <v>0</v>
      </c>
      <c r="R142" s="209">
        <f t="shared" si="2"/>
        <v>0</v>
      </c>
      <c r="S142" s="209">
        <v>0</v>
      </c>
      <c r="T142" s="210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1" t="s">
        <v>152</v>
      </c>
      <c r="AT142" s="211" t="s">
        <v>130</v>
      </c>
      <c r="AU142" s="211" t="s">
        <v>86</v>
      </c>
      <c r="AY142" s="14" t="s">
        <v>129</v>
      </c>
      <c r="BE142" s="212">
        <f t="shared" si="4"/>
        <v>0</v>
      </c>
      <c r="BF142" s="212">
        <f t="shared" si="5"/>
        <v>0</v>
      </c>
      <c r="BG142" s="212">
        <f t="shared" si="6"/>
        <v>0</v>
      </c>
      <c r="BH142" s="212">
        <f t="shared" si="7"/>
        <v>0</v>
      </c>
      <c r="BI142" s="212">
        <f t="shared" si="8"/>
        <v>0</v>
      </c>
      <c r="BJ142" s="14" t="s">
        <v>84</v>
      </c>
      <c r="BK142" s="212">
        <f t="shared" si="9"/>
        <v>0</v>
      </c>
      <c r="BL142" s="14" t="s">
        <v>152</v>
      </c>
      <c r="BM142" s="211" t="s">
        <v>194</v>
      </c>
    </row>
    <row r="143" spans="1:65" s="2" customFormat="1" ht="21.75" customHeight="1">
      <c r="A143" s="31"/>
      <c r="B143" s="32"/>
      <c r="C143" s="199" t="s">
        <v>195</v>
      </c>
      <c r="D143" s="199" t="s">
        <v>130</v>
      </c>
      <c r="E143" s="200" t="s">
        <v>196</v>
      </c>
      <c r="F143" s="201" t="s">
        <v>197</v>
      </c>
      <c r="G143" s="202" t="s">
        <v>151</v>
      </c>
      <c r="H143" s="203">
        <v>270</v>
      </c>
      <c r="I143" s="204"/>
      <c r="J143" s="205">
        <f t="shared" si="0"/>
        <v>0</v>
      </c>
      <c r="K143" s="206"/>
      <c r="L143" s="36"/>
      <c r="M143" s="207" t="s">
        <v>1</v>
      </c>
      <c r="N143" s="208" t="s">
        <v>41</v>
      </c>
      <c r="O143" s="68"/>
      <c r="P143" s="209">
        <f t="shared" si="1"/>
        <v>0</v>
      </c>
      <c r="Q143" s="209">
        <v>0</v>
      </c>
      <c r="R143" s="209">
        <f t="shared" si="2"/>
        <v>0</v>
      </c>
      <c r="S143" s="209">
        <v>0</v>
      </c>
      <c r="T143" s="210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1" t="s">
        <v>152</v>
      </c>
      <c r="AT143" s="211" t="s">
        <v>130</v>
      </c>
      <c r="AU143" s="211" t="s">
        <v>86</v>
      </c>
      <c r="AY143" s="14" t="s">
        <v>129</v>
      </c>
      <c r="BE143" s="212">
        <f t="shared" si="4"/>
        <v>0</v>
      </c>
      <c r="BF143" s="212">
        <f t="shared" si="5"/>
        <v>0</v>
      </c>
      <c r="BG143" s="212">
        <f t="shared" si="6"/>
        <v>0</v>
      </c>
      <c r="BH143" s="212">
        <f t="shared" si="7"/>
        <v>0</v>
      </c>
      <c r="BI143" s="212">
        <f t="shared" si="8"/>
        <v>0</v>
      </c>
      <c r="BJ143" s="14" t="s">
        <v>84</v>
      </c>
      <c r="BK143" s="212">
        <f t="shared" si="9"/>
        <v>0</v>
      </c>
      <c r="BL143" s="14" t="s">
        <v>152</v>
      </c>
      <c r="BM143" s="211" t="s">
        <v>198</v>
      </c>
    </row>
    <row r="144" spans="1:65" s="2" customFormat="1" ht="21.75" customHeight="1">
      <c r="A144" s="31"/>
      <c r="B144" s="32"/>
      <c r="C144" s="199" t="s">
        <v>199</v>
      </c>
      <c r="D144" s="199" t="s">
        <v>130</v>
      </c>
      <c r="E144" s="200" t="s">
        <v>200</v>
      </c>
      <c r="F144" s="201" t="s">
        <v>201</v>
      </c>
      <c r="G144" s="202" t="s">
        <v>151</v>
      </c>
      <c r="H144" s="203">
        <v>2</v>
      </c>
      <c r="I144" s="204"/>
      <c r="J144" s="205">
        <f t="shared" si="0"/>
        <v>0</v>
      </c>
      <c r="K144" s="206"/>
      <c r="L144" s="36"/>
      <c r="M144" s="207" t="s">
        <v>1</v>
      </c>
      <c r="N144" s="208" t="s">
        <v>41</v>
      </c>
      <c r="O144" s="68"/>
      <c r="P144" s="209">
        <f t="shared" si="1"/>
        <v>0</v>
      </c>
      <c r="Q144" s="209">
        <v>0</v>
      </c>
      <c r="R144" s="209">
        <f t="shared" si="2"/>
        <v>0</v>
      </c>
      <c r="S144" s="209">
        <v>0</v>
      </c>
      <c r="T144" s="210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1" t="s">
        <v>152</v>
      </c>
      <c r="AT144" s="211" t="s">
        <v>130</v>
      </c>
      <c r="AU144" s="211" t="s">
        <v>86</v>
      </c>
      <c r="AY144" s="14" t="s">
        <v>129</v>
      </c>
      <c r="BE144" s="212">
        <f t="shared" si="4"/>
        <v>0</v>
      </c>
      <c r="BF144" s="212">
        <f t="shared" si="5"/>
        <v>0</v>
      </c>
      <c r="BG144" s="212">
        <f t="shared" si="6"/>
        <v>0</v>
      </c>
      <c r="BH144" s="212">
        <f t="shared" si="7"/>
        <v>0</v>
      </c>
      <c r="BI144" s="212">
        <f t="shared" si="8"/>
        <v>0</v>
      </c>
      <c r="BJ144" s="14" t="s">
        <v>84</v>
      </c>
      <c r="BK144" s="212">
        <f t="shared" si="9"/>
        <v>0</v>
      </c>
      <c r="BL144" s="14" t="s">
        <v>152</v>
      </c>
      <c r="BM144" s="211" t="s">
        <v>202</v>
      </c>
    </row>
    <row r="145" spans="1:65" s="2" customFormat="1" ht="21.75" customHeight="1">
      <c r="A145" s="31"/>
      <c r="B145" s="32"/>
      <c r="C145" s="199" t="s">
        <v>203</v>
      </c>
      <c r="D145" s="199" t="s">
        <v>130</v>
      </c>
      <c r="E145" s="200" t="s">
        <v>204</v>
      </c>
      <c r="F145" s="201" t="s">
        <v>205</v>
      </c>
      <c r="G145" s="202" t="s">
        <v>151</v>
      </c>
      <c r="H145" s="203">
        <v>2</v>
      </c>
      <c r="I145" s="204"/>
      <c r="J145" s="205">
        <f t="shared" si="0"/>
        <v>0</v>
      </c>
      <c r="K145" s="206"/>
      <c r="L145" s="36"/>
      <c r="M145" s="207" t="s">
        <v>1</v>
      </c>
      <c r="N145" s="208" t="s">
        <v>41</v>
      </c>
      <c r="O145" s="68"/>
      <c r="P145" s="209">
        <f t="shared" si="1"/>
        <v>0</v>
      </c>
      <c r="Q145" s="209">
        <v>0</v>
      </c>
      <c r="R145" s="209">
        <f t="shared" si="2"/>
        <v>0</v>
      </c>
      <c r="S145" s="209">
        <v>0</v>
      </c>
      <c r="T145" s="210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1" t="s">
        <v>152</v>
      </c>
      <c r="AT145" s="211" t="s">
        <v>130</v>
      </c>
      <c r="AU145" s="211" t="s">
        <v>86</v>
      </c>
      <c r="AY145" s="14" t="s">
        <v>129</v>
      </c>
      <c r="BE145" s="212">
        <f t="shared" si="4"/>
        <v>0</v>
      </c>
      <c r="BF145" s="212">
        <f t="shared" si="5"/>
        <v>0</v>
      </c>
      <c r="BG145" s="212">
        <f t="shared" si="6"/>
        <v>0</v>
      </c>
      <c r="BH145" s="212">
        <f t="shared" si="7"/>
        <v>0</v>
      </c>
      <c r="BI145" s="212">
        <f t="shared" si="8"/>
        <v>0</v>
      </c>
      <c r="BJ145" s="14" t="s">
        <v>84</v>
      </c>
      <c r="BK145" s="212">
        <f t="shared" si="9"/>
        <v>0</v>
      </c>
      <c r="BL145" s="14" t="s">
        <v>152</v>
      </c>
      <c r="BM145" s="211" t="s">
        <v>206</v>
      </c>
    </row>
    <row r="146" spans="1:65" s="2" customFormat="1" ht="21.75" customHeight="1">
      <c r="A146" s="31"/>
      <c r="B146" s="32"/>
      <c r="C146" s="199" t="s">
        <v>207</v>
      </c>
      <c r="D146" s="199" t="s">
        <v>130</v>
      </c>
      <c r="E146" s="200" t="s">
        <v>208</v>
      </c>
      <c r="F146" s="201" t="s">
        <v>209</v>
      </c>
      <c r="G146" s="202" t="s">
        <v>151</v>
      </c>
      <c r="H146" s="203">
        <v>4</v>
      </c>
      <c r="I146" s="204"/>
      <c r="J146" s="205">
        <f t="shared" si="0"/>
        <v>0</v>
      </c>
      <c r="K146" s="206"/>
      <c r="L146" s="36"/>
      <c r="M146" s="207" t="s">
        <v>1</v>
      </c>
      <c r="N146" s="208" t="s">
        <v>41</v>
      </c>
      <c r="O146" s="68"/>
      <c r="P146" s="209">
        <f t="shared" si="1"/>
        <v>0</v>
      </c>
      <c r="Q146" s="209">
        <v>0</v>
      </c>
      <c r="R146" s="209">
        <f t="shared" si="2"/>
        <v>0</v>
      </c>
      <c r="S146" s="209">
        <v>0</v>
      </c>
      <c r="T146" s="210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1" t="s">
        <v>152</v>
      </c>
      <c r="AT146" s="211" t="s">
        <v>130</v>
      </c>
      <c r="AU146" s="211" t="s">
        <v>86</v>
      </c>
      <c r="AY146" s="14" t="s">
        <v>129</v>
      </c>
      <c r="BE146" s="212">
        <f t="shared" si="4"/>
        <v>0</v>
      </c>
      <c r="BF146" s="212">
        <f t="shared" si="5"/>
        <v>0</v>
      </c>
      <c r="BG146" s="212">
        <f t="shared" si="6"/>
        <v>0</v>
      </c>
      <c r="BH146" s="212">
        <f t="shared" si="7"/>
        <v>0</v>
      </c>
      <c r="BI146" s="212">
        <f t="shared" si="8"/>
        <v>0</v>
      </c>
      <c r="BJ146" s="14" t="s">
        <v>84</v>
      </c>
      <c r="BK146" s="212">
        <f t="shared" si="9"/>
        <v>0</v>
      </c>
      <c r="BL146" s="14" t="s">
        <v>152</v>
      </c>
      <c r="BM146" s="211" t="s">
        <v>210</v>
      </c>
    </row>
    <row r="147" spans="1:65" s="2" customFormat="1" ht="21.75" customHeight="1">
      <c r="A147" s="31"/>
      <c r="B147" s="32"/>
      <c r="C147" s="199" t="s">
        <v>211</v>
      </c>
      <c r="D147" s="199" t="s">
        <v>130</v>
      </c>
      <c r="E147" s="200" t="s">
        <v>212</v>
      </c>
      <c r="F147" s="201" t="s">
        <v>213</v>
      </c>
      <c r="G147" s="202" t="s">
        <v>151</v>
      </c>
      <c r="H147" s="203">
        <v>2</v>
      </c>
      <c r="I147" s="204"/>
      <c r="J147" s="205">
        <f t="shared" si="0"/>
        <v>0</v>
      </c>
      <c r="K147" s="206"/>
      <c r="L147" s="36"/>
      <c r="M147" s="207" t="s">
        <v>1</v>
      </c>
      <c r="N147" s="208" t="s">
        <v>41</v>
      </c>
      <c r="O147" s="68"/>
      <c r="P147" s="209">
        <f t="shared" si="1"/>
        <v>0</v>
      </c>
      <c r="Q147" s="209">
        <v>0</v>
      </c>
      <c r="R147" s="209">
        <f t="shared" si="2"/>
        <v>0</v>
      </c>
      <c r="S147" s="209">
        <v>0</v>
      </c>
      <c r="T147" s="210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1" t="s">
        <v>152</v>
      </c>
      <c r="AT147" s="211" t="s">
        <v>130</v>
      </c>
      <c r="AU147" s="211" t="s">
        <v>86</v>
      </c>
      <c r="AY147" s="14" t="s">
        <v>129</v>
      </c>
      <c r="BE147" s="212">
        <f t="shared" si="4"/>
        <v>0</v>
      </c>
      <c r="BF147" s="212">
        <f t="shared" si="5"/>
        <v>0</v>
      </c>
      <c r="BG147" s="212">
        <f t="shared" si="6"/>
        <v>0</v>
      </c>
      <c r="BH147" s="212">
        <f t="shared" si="7"/>
        <v>0</v>
      </c>
      <c r="BI147" s="212">
        <f t="shared" si="8"/>
        <v>0</v>
      </c>
      <c r="BJ147" s="14" t="s">
        <v>84</v>
      </c>
      <c r="BK147" s="212">
        <f t="shared" si="9"/>
        <v>0</v>
      </c>
      <c r="BL147" s="14" t="s">
        <v>152</v>
      </c>
      <c r="BM147" s="211" t="s">
        <v>214</v>
      </c>
    </row>
    <row r="148" spans="1:65" s="2" customFormat="1" ht="16.5" customHeight="1">
      <c r="A148" s="31"/>
      <c r="B148" s="32"/>
      <c r="C148" s="199" t="s">
        <v>215</v>
      </c>
      <c r="D148" s="199" t="s">
        <v>130</v>
      </c>
      <c r="E148" s="200" t="s">
        <v>216</v>
      </c>
      <c r="F148" s="201" t="s">
        <v>217</v>
      </c>
      <c r="G148" s="202" t="s">
        <v>151</v>
      </c>
      <c r="H148" s="203">
        <v>1</v>
      </c>
      <c r="I148" s="204"/>
      <c r="J148" s="205">
        <f t="shared" si="0"/>
        <v>0</v>
      </c>
      <c r="K148" s="206"/>
      <c r="L148" s="36"/>
      <c r="M148" s="207" t="s">
        <v>1</v>
      </c>
      <c r="N148" s="208" t="s">
        <v>41</v>
      </c>
      <c r="O148" s="68"/>
      <c r="P148" s="209">
        <f t="shared" si="1"/>
        <v>0</v>
      </c>
      <c r="Q148" s="209">
        <v>0</v>
      </c>
      <c r="R148" s="209">
        <f t="shared" si="2"/>
        <v>0</v>
      </c>
      <c r="S148" s="209">
        <v>0</v>
      </c>
      <c r="T148" s="210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1" t="s">
        <v>152</v>
      </c>
      <c r="AT148" s="211" t="s">
        <v>130</v>
      </c>
      <c r="AU148" s="211" t="s">
        <v>86</v>
      </c>
      <c r="AY148" s="14" t="s">
        <v>129</v>
      </c>
      <c r="BE148" s="212">
        <f t="shared" si="4"/>
        <v>0</v>
      </c>
      <c r="BF148" s="212">
        <f t="shared" si="5"/>
        <v>0</v>
      </c>
      <c r="BG148" s="212">
        <f t="shared" si="6"/>
        <v>0</v>
      </c>
      <c r="BH148" s="212">
        <f t="shared" si="7"/>
        <v>0</v>
      </c>
      <c r="BI148" s="212">
        <f t="shared" si="8"/>
        <v>0</v>
      </c>
      <c r="BJ148" s="14" t="s">
        <v>84</v>
      </c>
      <c r="BK148" s="212">
        <f t="shared" si="9"/>
        <v>0</v>
      </c>
      <c r="BL148" s="14" t="s">
        <v>152</v>
      </c>
      <c r="BM148" s="211" t="s">
        <v>218</v>
      </c>
    </row>
    <row r="149" spans="1:65" s="2" customFormat="1" ht="21.75" customHeight="1">
      <c r="A149" s="31"/>
      <c r="B149" s="32"/>
      <c r="C149" s="199" t="s">
        <v>152</v>
      </c>
      <c r="D149" s="199" t="s">
        <v>130</v>
      </c>
      <c r="E149" s="200" t="s">
        <v>219</v>
      </c>
      <c r="F149" s="201" t="s">
        <v>220</v>
      </c>
      <c r="G149" s="202" t="s">
        <v>151</v>
      </c>
      <c r="H149" s="203">
        <v>17</v>
      </c>
      <c r="I149" s="204"/>
      <c r="J149" s="205">
        <f t="shared" si="0"/>
        <v>0</v>
      </c>
      <c r="K149" s="206"/>
      <c r="L149" s="36"/>
      <c r="M149" s="207" t="s">
        <v>1</v>
      </c>
      <c r="N149" s="208" t="s">
        <v>41</v>
      </c>
      <c r="O149" s="68"/>
      <c r="P149" s="209">
        <f t="shared" si="1"/>
        <v>0</v>
      </c>
      <c r="Q149" s="209">
        <v>0</v>
      </c>
      <c r="R149" s="209">
        <f t="shared" si="2"/>
        <v>0</v>
      </c>
      <c r="S149" s="209">
        <v>0</v>
      </c>
      <c r="T149" s="210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1" t="s">
        <v>152</v>
      </c>
      <c r="AT149" s="211" t="s">
        <v>130</v>
      </c>
      <c r="AU149" s="211" t="s">
        <v>86</v>
      </c>
      <c r="AY149" s="14" t="s">
        <v>129</v>
      </c>
      <c r="BE149" s="212">
        <f t="shared" si="4"/>
        <v>0</v>
      </c>
      <c r="BF149" s="212">
        <f t="shared" si="5"/>
        <v>0</v>
      </c>
      <c r="BG149" s="212">
        <f t="shared" si="6"/>
        <v>0</v>
      </c>
      <c r="BH149" s="212">
        <f t="shared" si="7"/>
        <v>0</v>
      </c>
      <c r="BI149" s="212">
        <f t="shared" si="8"/>
        <v>0</v>
      </c>
      <c r="BJ149" s="14" t="s">
        <v>84</v>
      </c>
      <c r="BK149" s="212">
        <f t="shared" si="9"/>
        <v>0</v>
      </c>
      <c r="BL149" s="14" t="s">
        <v>152</v>
      </c>
      <c r="BM149" s="211" t="s">
        <v>221</v>
      </c>
    </row>
    <row r="150" spans="1:65" s="2" customFormat="1" ht="21.75" customHeight="1">
      <c r="A150" s="31"/>
      <c r="B150" s="32"/>
      <c r="C150" s="199" t="s">
        <v>222</v>
      </c>
      <c r="D150" s="199" t="s">
        <v>130</v>
      </c>
      <c r="E150" s="200" t="s">
        <v>223</v>
      </c>
      <c r="F150" s="201" t="s">
        <v>224</v>
      </c>
      <c r="G150" s="202" t="s">
        <v>151</v>
      </c>
      <c r="H150" s="203">
        <v>27</v>
      </c>
      <c r="I150" s="204"/>
      <c r="J150" s="205">
        <f t="shared" si="0"/>
        <v>0</v>
      </c>
      <c r="K150" s="206"/>
      <c r="L150" s="36"/>
      <c r="M150" s="207" t="s">
        <v>1</v>
      </c>
      <c r="N150" s="208" t="s">
        <v>41</v>
      </c>
      <c r="O150" s="68"/>
      <c r="P150" s="209">
        <f t="shared" si="1"/>
        <v>0</v>
      </c>
      <c r="Q150" s="209">
        <v>0</v>
      </c>
      <c r="R150" s="209">
        <f t="shared" si="2"/>
        <v>0</v>
      </c>
      <c r="S150" s="209">
        <v>0</v>
      </c>
      <c r="T150" s="210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1" t="s">
        <v>152</v>
      </c>
      <c r="AT150" s="211" t="s">
        <v>130</v>
      </c>
      <c r="AU150" s="211" t="s">
        <v>86</v>
      </c>
      <c r="AY150" s="14" t="s">
        <v>129</v>
      </c>
      <c r="BE150" s="212">
        <f t="shared" si="4"/>
        <v>0</v>
      </c>
      <c r="BF150" s="212">
        <f t="shared" si="5"/>
        <v>0</v>
      </c>
      <c r="BG150" s="212">
        <f t="shared" si="6"/>
        <v>0</v>
      </c>
      <c r="BH150" s="212">
        <f t="shared" si="7"/>
        <v>0</v>
      </c>
      <c r="BI150" s="212">
        <f t="shared" si="8"/>
        <v>0</v>
      </c>
      <c r="BJ150" s="14" t="s">
        <v>84</v>
      </c>
      <c r="BK150" s="212">
        <f t="shared" si="9"/>
        <v>0</v>
      </c>
      <c r="BL150" s="14" t="s">
        <v>152</v>
      </c>
      <c r="BM150" s="211" t="s">
        <v>225</v>
      </c>
    </row>
    <row r="151" spans="1:65" s="2" customFormat="1" ht="21.75" customHeight="1">
      <c r="A151" s="31"/>
      <c r="B151" s="32"/>
      <c r="C151" s="199" t="s">
        <v>226</v>
      </c>
      <c r="D151" s="199" t="s">
        <v>130</v>
      </c>
      <c r="E151" s="200" t="s">
        <v>227</v>
      </c>
      <c r="F151" s="201" t="s">
        <v>228</v>
      </c>
      <c r="G151" s="202" t="s">
        <v>151</v>
      </c>
      <c r="H151" s="203">
        <v>20</v>
      </c>
      <c r="I151" s="204"/>
      <c r="J151" s="205">
        <f t="shared" si="0"/>
        <v>0</v>
      </c>
      <c r="K151" s="206"/>
      <c r="L151" s="36"/>
      <c r="M151" s="207" t="s">
        <v>1</v>
      </c>
      <c r="N151" s="208" t="s">
        <v>41</v>
      </c>
      <c r="O151" s="68"/>
      <c r="P151" s="209">
        <f t="shared" si="1"/>
        <v>0</v>
      </c>
      <c r="Q151" s="209">
        <v>0</v>
      </c>
      <c r="R151" s="209">
        <f t="shared" si="2"/>
        <v>0</v>
      </c>
      <c r="S151" s="209">
        <v>0</v>
      </c>
      <c r="T151" s="210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1" t="s">
        <v>152</v>
      </c>
      <c r="AT151" s="211" t="s">
        <v>130</v>
      </c>
      <c r="AU151" s="211" t="s">
        <v>86</v>
      </c>
      <c r="AY151" s="14" t="s">
        <v>129</v>
      </c>
      <c r="BE151" s="212">
        <f t="shared" si="4"/>
        <v>0</v>
      </c>
      <c r="BF151" s="212">
        <f t="shared" si="5"/>
        <v>0</v>
      </c>
      <c r="BG151" s="212">
        <f t="shared" si="6"/>
        <v>0</v>
      </c>
      <c r="BH151" s="212">
        <f t="shared" si="7"/>
        <v>0</v>
      </c>
      <c r="BI151" s="212">
        <f t="shared" si="8"/>
        <v>0</v>
      </c>
      <c r="BJ151" s="14" t="s">
        <v>84</v>
      </c>
      <c r="BK151" s="212">
        <f t="shared" si="9"/>
        <v>0</v>
      </c>
      <c r="BL151" s="14" t="s">
        <v>152</v>
      </c>
      <c r="BM151" s="211" t="s">
        <v>229</v>
      </c>
    </row>
    <row r="152" spans="1:65" s="2" customFormat="1" ht="21.75" customHeight="1">
      <c r="A152" s="31"/>
      <c r="B152" s="32"/>
      <c r="C152" s="199" t="s">
        <v>230</v>
      </c>
      <c r="D152" s="199" t="s">
        <v>130</v>
      </c>
      <c r="E152" s="200" t="s">
        <v>231</v>
      </c>
      <c r="F152" s="201" t="s">
        <v>232</v>
      </c>
      <c r="G152" s="202" t="s">
        <v>151</v>
      </c>
      <c r="H152" s="203">
        <v>36</v>
      </c>
      <c r="I152" s="204"/>
      <c r="J152" s="205">
        <f t="shared" si="0"/>
        <v>0</v>
      </c>
      <c r="K152" s="206"/>
      <c r="L152" s="36"/>
      <c r="M152" s="207" t="s">
        <v>1</v>
      </c>
      <c r="N152" s="208" t="s">
        <v>41</v>
      </c>
      <c r="O152" s="68"/>
      <c r="P152" s="209">
        <f t="shared" si="1"/>
        <v>0</v>
      </c>
      <c r="Q152" s="209">
        <v>0</v>
      </c>
      <c r="R152" s="209">
        <f t="shared" si="2"/>
        <v>0</v>
      </c>
      <c r="S152" s="209">
        <v>0</v>
      </c>
      <c r="T152" s="210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1" t="s">
        <v>152</v>
      </c>
      <c r="AT152" s="211" t="s">
        <v>130</v>
      </c>
      <c r="AU152" s="211" t="s">
        <v>86</v>
      </c>
      <c r="AY152" s="14" t="s">
        <v>129</v>
      </c>
      <c r="BE152" s="212">
        <f t="shared" si="4"/>
        <v>0</v>
      </c>
      <c r="BF152" s="212">
        <f t="shared" si="5"/>
        <v>0</v>
      </c>
      <c r="BG152" s="212">
        <f t="shared" si="6"/>
        <v>0</v>
      </c>
      <c r="BH152" s="212">
        <f t="shared" si="7"/>
        <v>0</v>
      </c>
      <c r="BI152" s="212">
        <f t="shared" si="8"/>
        <v>0</v>
      </c>
      <c r="BJ152" s="14" t="s">
        <v>84</v>
      </c>
      <c r="BK152" s="212">
        <f t="shared" si="9"/>
        <v>0</v>
      </c>
      <c r="BL152" s="14" t="s">
        <v>152</v>
      </c>
      <c r="BM152" s="211" t="s">
        <v>233</v>
      </c>
    </row>
    <row r="153" spans="1:65" s="2" customFormat="1" ht="21.75" customHeight="1">
      <c r="A153" s="31"/>
      <c r="B153" s="32"/>
      <c r="C153" s="199" t="s">
        <v>234</v>
      </c>
      <c r="D153" s="199" t="s">
        <v>130</v>
      </c>
      <c r="E153" s="200" t="s">
        <v>235</v>
      </c>
      <c r="F153" s="201" t="s">
        <v>236</v>
      </c>
      <c r="G153" s="202" t="s">
        <v>151</v>
      </c>
      <c r="H153" s="203">
        <v>213</v>
      </c>
      <c r="I153" s="204"/>
      <c r="J153" s="205">
        <f t="shared" si="0"/>
        <v>0</v>
      </c>
      <c r="K153" s="206"/>
      <c r="L153" s="36"/>
      <c r="M153" s="207" t="s">
        <v>1</v>
      </c>
      <c r="N153" s="208" t="s">
        <v>41</v>
      </c>
      <c r="O153" s="68"/>
      <c r="P153" s="209">
        <f t="shared" si="1"/>
        <v>0</v>
      </c>
      <c r="Q153" s="209">
        <v>0</v>
      </c>
      <c r="R153" s="209">
        <f t="shared" si="2"/>
        <v>0</v>
      </c>
      <c r="S153" s="209">
        <v>0</v>
      </c>
      <c r="T153" s="210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1" t="s">
        <v>152</v>
      </c>
      <c r="AT153" s="211" t="s">
        <v>130</v>
      </c>
      <c r="AU153" s="211" t="s">
        <v>86</v>
      </c>
      <c r="AY153" s="14" t="s">
        <v>129</v>
      </c>
      <c r="BE153" s="212">
        <f t="shared" si="4"/>
        <v>0</v>
      </c>
      <c r="BF153" s="212">
        <f t="shared" si="5"/>
        <v>0</v>
      </c>
      <c r="BG153" s="212">
        <f t="shared" si="6"/>
        <v>0</v>
      </c>
      <c r="BH153" s="212">
        <f t="shared" si="7"/>
        <v>0</v>
      </c>
      <c r="BI153" s="212">
        <f t="shared" si="8"/>
        <v>0</v>
      </c>
      <c r="BJ153" s="14" t="s">
        <v>84</v>
      </c>
      <c r="BK153" s="212">
        <f t="shared" si="9"/>
        <v>0</v>
      </c>
      <c r="BL153" s="14" t="s">
        <v>152</v>
      </c>
      <c r="BM153" s="211" t="s">
        <v>237</v>
      </c>
    </row>
    <row r="154" spans="1:65" s="2" customFormat="1" ht="21.75" customHeight="1">
      <c r="A154" s="31"/>
      <c r="B154" s="32"/>
      <c r="C154" s="199" t="s">
        <v>238</v>
      </c>
      <c r="D154" s="199" t="s">
        <v>130</v>
      </c>
      <c r="E154" s="200" t="s">
        <v>239</v>
      </c>
      <c r="F154" s="201" t="s">
        <v>240</v>
      </c>
      <c r="G154" s="202" t="s">
        <v>151</v>
      </c>
      <c r="H154" s="203">
        <v>1</v>
      </c>
      <c r="I154" s="204"/>
      <c r="J154" s="205">
        <f t="shared" si="0"/>
        <v>0</v>
      </c>
      <c r="K154" s="206"/>
      <c r="L154" s="36"/>
      <c r="M154" s="207" t="s">
        <v>1</v>
      </c>
      <c r="N154" s="208" t="s">
        <v>41</v>
      </c>
      <c r="O154" s="68"/>
      <c r="P154" s="209">
        <f t="shared" si="1"/>
        <v>0</v>
      </c>
      <c r="Q154" s="209">
        <v>0</v>
      </c>
      <c r="R154" s="209">
        <f t="shared" si="2"/>
        <v>0</v>
      </c>
      <c r="S154" s="209">
        <v>0</v>
      </c>
      <c r="T154" s="210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1" t="s">
        <v>152</v>
      </c>
      <c r="AT154" s="211" t="s">
        <v>130</v>
      </c>
      <c r="AU154" s="211" t="s">
        <v>86</v>
      </c>
      <c r="AY154" s="14" t="s">
        <v>129</v>
      </c>
      <c r="BE154" s="212">
        <f t="shared" si="4"/>
        <v>0</v>
      </c>
      <c r="BF154" s="212">
        <f t="shared" si="5"/>
        <v>0</v>
      </c>
      <c r="BG154" s="212">
        <f t="shared" si="6"/>
        <v>0</v>
      </c>
      <c r="BH154" s="212">
        <f t="shared" si="7"/>
        <v>0</v>
      </c>
      <c r="BI154" s="212">
        <f t="shared" si="8"/>
        <v>0</v>
      </c>
      <c r="BJ154" s="14" t="s">
        <v>84</v>
      </c>
      <c r="BK154" s="212">
        <f t="shared" si="9"/>
        <v>0</v>
      </c>
      <c r="BL154" s="14" t="s">
        <v>152</v>
      </c>
      <c r="BM154" s="211" t="s">
        <v>241</v>
      </c>
    </row>
    <row r="155" spans="1:65" s="2" customFormat="1" ht="21.75" customHeight="1">
      <c r="A155" s="31"/>
      <c r="B155" s="32"/>
      <c r="C155" s="199" t="s">
        <v>242</v>
      </c>
      <c r="D155" s="199" t="s">
        <v>130</v>
      </c>
      <c r="E155" s="200" t="s">
        <v>243</v>
      </c>
      <c r="F155" s="201" t="s">
        <v>244</v>
      </c>
      <c r="G155" s="202" t="s">
        <v>151</v>
      </c>
      <c r="H155" s="203">
        <v>1</v>
      </c>
      <c r="I155" s="204"/>
      <c r="J155" s="205">
        <f t="shared" si="0"/>
        <v>0</v>
      </c>
      <c r="K155" s="206"/>
      <c r="L155" s="36"/>
      <c r="M155" s="207" t="s">
        <v>1</v>
      </c>
      <c r="N155" s="208" t="s">
        <v>41</v>
      </c>
      <c r="O155" s="68"/>
      <c r="P155" s="209">
        <f t="shared" si="1"/>
        <v>0</v>
      </c>
      <c r="Q155" s="209">
        <v>0</v>
      </c>
      <c r="R155" s="209">
        <f t="shared" si="2"/>
        <v>0</v>
      </c>
      <c r="S155" s="209">
        <v>0</v>
      </c>
      <c r="T155" s="210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1" t="s">
        <v>152</v>
      </c>
      <c r="AT155" s="211" t="s">
        <v>130</v>
      </c>
      <c r="AU155" s="211" t="s">
        <v>86</v>
      </c>
      <c r="AY155" s="14" t="s">
        <v>129</v>
      </c>
      <c r="BE155" s="212">
        <f t="shared" si="4"/>
        <v>0</v>
      </c>
      <c r="BF155" s="212">
        <f t="shared" si="5"/>
        <v>0</v>
      </c>
      <c r="BG155" s="212">
        <f t="shared" si="6"/>
        <v>0</v>
      </c>
      <c r="BH155" s="212">
        <f t="shared" si="7"/>
        <v>0</v>
      </c>
      <c r="BI155" s="212">
        <f t="shared" si="8"/>
        <v>0</v>
      </c>
      <c r="BJ155" s="14" t="s">
        <v>84</v>
      </c>
      <c r="BK155" s="212">
        <f t="shared" si="9"/>
        <v>0</v>
      </c>
      <c r="BL155" s="14" t="s">
        <v>152</v>
      </c>
      <c r="BM155" s="211" t="s">
        <v>245</v>
      </c>
    </row>
    <row r="156" spans="1:65" s="2" customFormat="1" ht="21.75" customHeight="1">
      <c r="A156" s="31"/>
      <c r="B156" s="32"/>
      <c r="C156" s="199" t="s">
        <v>246</v>
      </c>
      <c r="D156" s="199" t="s">
        <v>130</v>
      </c>
      <c r="E156" s="200" t="s">
        <v>247</v>
      </c>
      <c r="F156" s="201" t="s">
        <v>248</v>
      </c>
      <c r="G156" s="202" t="s">
        <v>151</v>
      </c>
      <c r="H156" s="203">
        <v>51</v>
      </c>
      <c r="I156" s="204"/>
      <c r="J156" s="205">
        <f t="shared" si="0"/>
        <v>0</v>
      </c>
      <c r="K156" s="206"/>
      <c r="L156" s="36"/>
      <c r="M156" s="207" t="s">
        <v>1</v>
      </c>
      <c r="N156" s="208" t="s">
        <v>41</v>
      </c>
      <c r="O156" s="68"/>
      <c r="P156" s="209">
        <f t="shared" si="1"/>
        <v>0</v>
      </c>
      <c r="Q156" s="209">
        <v>0</v>
      </c>
      <c r="R156" s="209">
        <f t="shared" si="2"/>
        <v>0</v>
      </c>
      <c r="S156" s="209">
        <v>0</v>
      </c>
      <c r="T156" s="210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1" t="s">
        <v>152</v>
      </c>
      <c r="AT156" s="211" t="s">
        <v>130</v>
      </c>
      <c r="AU156" s="211" t="s">
        <v>86</v>
      </c>
      <c r="AY156" s="14" t="s">
        <v>129</v>
      </c>
      <c r="BE156" s="212">
        <f t="shared" si="4"/>
        <v>0</v>
      </c>
      <c r="BF156" s="212">
        <f t="shared" si="5"/>
        <v>0</v>
      </c>
      <c r="BG156" s="212">
        <f t="shared" si="6"/>
        <v>0</v>
      </c>
      <c r="BH156" s="212">
        <f t="shared" si="7"/>
        <v>0</v>
      </c>
      <c r="BI156" s="212">
        <f t="shared" si="8"/>
        <v>0</v>
      </c>
      <c r="BJ156" s="14" t="s">
        <v>84</v>
      </c>
      <c r="BK156" s="212">
        <f t="shared" si="9"/>
        <v>0</v>
      </c>
      <c r="BL156" s="14" t="s">
        <v>152</v>
      </c>
      <c r="BM156" s="211" t="s">
        <v>249</v>
      </c>
    </row>
    <row r="157" spans="1:65" s="2" customFormat="1" ht="21.75" customHeight="1">
      <c r="A157" s="31"/>
      <c r="B157" s="32"/>
      <c r="C157" s="199" t="s">
        <v>250</v>
      </c>
      <c r="D157" s="199" t="s">
        <v>130</v>
      </c>
      <c r="E157" s="200" t="s">
        <v>251</v>
      </c>
      <c r="F157" s="201" t="s">
        <v>252</v>
      </c>
      <c r="G157" s="202" t="s">
        <v>151</v>
      </c>
      <c r="H157" s="203">
        <v>5</v>
      </c>
      <c r="I157" s="204"/>
      <c r="J157" s="205">
        <f t="shared" si="0"/>
        <v>0</v>
      </c>
      <c r="K157" s="206"/>
      <c r="L157" s="36"/>
      <c r="M157" s="207" t="s">
        <v>1</v>
      </c>
      <c r="N157" s="208" t="s">
        <v>41</v>
      </c>
      <c r="O157" s="68"/>
      <c r="P157" s="209">
        <f t="shared" si="1"/>
        <v>0</v>
      </c>
      <c r="Q157" s="209">
        <v>0</v>
      </c>
      <c r="R157" s="209">
        <f t="shared" si="2"/>
        <v>0</v>
      </c>
      <c r="S157" s="209">
        <v>0</v>
      </c>
      <c r="T157" s="210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1" t="s">
        <v>152</v>
      </c>
      <c r="AT157" s="211" t="s">
        <v>130</v>
      </c>
      <c r="AU157" s="211" t="s">
        <v>86</v>
      </c>
      <c r="AY157" s="14" t="s">
        <v>129</v>
      </c>
      <c r="BE157" s="212">
        <f t="shared" si="4"/>
        <v>0</v>
      </c>
      <c r="BF157" s="212">
        <f t="shared" si="5"/>
        <v>0</v>
      </c>
      <c r="BG157" s="212">
        <f t="shared" si="6"/>
        <v>0</v>
      </c>
      <c r="BH157" s="212">
        <f t="shared" si="7"/>
        <v>0</v>
      </c>
      <c r="BI157" s="212">
        <f t="shared" si="8"/>
        <v>0</v>
      </c>
      <c r="BJ157" s="14" t="s">
        <v>84</v>
      </c>
      <c r="BK157" s="212">
        <f t="shared" si="9"/>
        <v>0</v>
      </c>
      <c r="BL157" s="14" t="s">
        <v>152</v>
      </c>
      <c r="BM157" s="211" t="s">
        <v>253</v>
      </c>
    </row>
    <row r="158" spans="1:65" s="2" customFormat="1" ht="16.5" customHeight="1">
      <c r="A158" s="31"/>
      <c r="B158" s="32"/>
      <c r="C158" s="199" t="s">
        <v>254</v>
      </c>
      <c r="D158" s="199" t="s">
        <v>130</v>
      </c>
      <c r="E158" s="200" t="s">
        <v>255</v>
      </c>
      <c r="F158" s="201" t="s">
        <v>256</v>
      </c>
      <c r="G158" s="202" t="s">
        <v>142</v>
      </c>
      <c r="H158" s="203">
        <v>53</v>
      </c>
      <c r="I158" s="204"/>
      <c r="J158" s="205">
        <f t="shared" si="0"/>
        <v>0</v>
      </c>
      <c r="K158" s="206"/>
      <c r="L158" s="36"/>
      <c r="M158" s="207" t="s">
        <v>1</v>
      </c>
      <c r="N158" s="208" t="s">
        <v>41</v>
      </c>
      <c r="O158" s="68"/>
      <c r="P158" s="209">
        <f t="shared" si="1"/>
        <v>0</v>
      </c>
      <c r="Q158" s="209">
        <v>0</v>
      </c>
      <c r="R158" s="209">
        <f t="shared" si="2"/>
        <v>0</v>
      </c>
      <c r="S158" s="209">
        <v>0</v>
      </c>
      <c r="T158" s="210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1" t="s">
        <v>152</v>
      </c>
      <c r="AT158" s="211" t="s">
        <v>130</v>
      </c>
      <c r="AU158" s="211" t="s">
        <v>86</v>
      </c>
      <c r="AY158" s="14" t="s">
        <v>129</v>
      </c>
      <c r="BE158" s="212">
        <f t="shared" si="4"/>
        <v>0</v>
      </c>
      <c r="BF158" s="212">
        <f t="shared" si="5"/>
        <v>0</v>
      </c>
      <c r="BG158" s="212">
        <f t="shared" si="6"/>
        <v>0</v>
      </c>
      <c r="BH158" s="212">
        <f t="shared" si="7"/>
        <v>0</v>
      </c>
      <c r="BI158" s="212">
        <f t="shared" si="8"/>
        <v>0</v>
      </c>
      <c r="BJ158" s="14" t="s">
        <v>84</v>
      </c>
      <c r="BK158" s="212">
        <f t="shared" si="9"/>
        <v>0</v>
      </c>
      <c r="BL158" s="14" t="s">
        <v>152</v>
      </c>
      <c r="BM158" s="211" t="s">
        <v>257</v>
      </c>
    </row>
    <row r="159" spans="1:65" s="2" customFormat="1" ht="21.75" customHeight="1">
      <c r="A159" s="31"/>
      <c r="B159" s="32"/>
      <c r="C159" s="199" t="s">
        <v>258</v>
      </c>
      <c r="D159" s="199" t="s">
        <v>130</v>
      </c>
      <c r="E159" s="200" t="s">
        <v>259</v>
      </c>
      <c r="F159" s="201" t="s">
        <v>260</v>
      </c>
      <c r="G159" s="202" t="s">
        <v>151</v>
      </c>
      <c r="H159" s="203">
        <v>19</v>
      </c>
      <c r="I159" s="204"/>
      <c r="J159" s="205">
        <f t="shared" si="0"/>
        <v>0</v>
      </c>
      <c r="K159" s="206"/>
      <c r="L159" s="36"/>
      <c r="M159" s="207" t="s">
        <v>1</v>
      </c>
      <c r="N159" s="208" t="s">
        <v>41</v>
      </c>
      <c r="O159" s="68"/>
      <c r="P159" s="209">
        <f t="shared" si="1"/>
        <v>0</v>
      </c>
      <c r="Q159" s="209">
        <v>0</v>
      </c>
      <c r="R159" s="209">
        <f t="shared" si="2"/>
        <v>0</v>
      </c>
      <c r="S159" s="209">
        <v>0</v>
      </c>
      <c r="T159" s="210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1" t="s">
        <v>152</v>
      </c>
      <c r="AT159" s="211" t="s">
        <v>130</v>
      </c>
      <c r="AU159" s="211" t="s">
        <v>86</v>
      </c>
      <c r="AY159" s="14" t="s">
        <v>129</v>
      </c>
      <c r="BE159" s="212">
        <f t="shared" si="4"/>
        <v>0</v>
      </c>
      <c r="BF159" s="212">
        <f t="shared" si="5"/>
        <v>0</v>
      </c>
      <c r="BG159" s="212">
        <f t="shared" si="6"/>
        <v>0</v>
      </c>
      <c r="BH159" s="212">
        <f t="shared" si="7"/>
        <v>0</v>
      </c>
      <c r="BI159" s="212">
        <f t="shared" si="8"/>
        <v>0</v>
      </c>
      <c r="BJ159" s="14" t="s">
        <v>84</v>
      </c>
      <c r="BK159" s="212">
        <f t="shared" si="9"/>
        <v>0</v>
      </c>
      <c r="BL159" s="14" t="s">
        <v>152</v>
      </c>
      <c r="BM159" s="211" t="s">
        <v>261</v>
      </c>
    </row>
    <row r="160" spans="1:65" s="2" customFormat="1" ht="16.5" customHeight="1">
      <c r="A160" s="31"/>
      <c r="B160" s="32"/>
      <c r="C160" s="199" t="s">
        <v>262</v>
      </c>
      <c r="D160" s="199" t="s">
        <v>130</v>
      </c>
      <c r="E160" s="200" t="s">
        <v>263</v>
      </c>
      <c r="F160" s="201" t="s">
        <v>264</v>
      </c>
      <c r="G160" s="202" t="s">
        <v>151</v>
      </c>
      <c r="H160" s="203">
        <v>1</v>
      </c>
      <c r="I160" s="204"/>
      <c r="J160" s="205">
        <f t="shared" si="0"/>
        <v>0</v>
      </c>
      <c r="K160" s="206"/>
      <c r="L160" s="36"/>
      <c r="M160" s="207" t="s">
        <v>1</v>
      </c>
      <c r="N160" s="208" t="s">
        <v>41</v>
      </c>
      <c r="O160" s="68"/>
      <c r="P160" s="209">
        <f t="shared" si="1"/>
        <v>0</v>
      </c>
      <c r="Q160" s="209">
        <v>0</v>
      </c>
      <c r="R160" s="209">
        <f t="shared" si="2"/>
        <v>0</v>
      </c>
      <c r="S160" s="209">
        <v>0</v>
      </c>
      <c r="T160" s="210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1" t="s">
        <v>152</v>
      </c>
      <c r="AT160" s="211" t="s">
        <v>130</v>
      </c>
      <c r="AU160" s="211" t="s">
        <v>86</v>
      </c>
      <c r="AY160" s="14" t="s">
        <v>129</v>
      </c>
      <c r="BE160" s="212">
        <f t="shared" si="4"/>
        <v>0</v>
      </c>
      <c r="BF160" s="212">
        <f t="shared" si="5"/>
        <v>0</v>
      </c>
      <c r="BG160" s="212">
        <f t="shared" si="6"/>
        <v>0</v>
      </c>
      <c r="BH160" s="212">
        <f t="shared" si="7"/>
        <v>0</v>
      </c>
      <c r="BI160" s="212">
        <f t="shared" si="8"/>
        <v>0</v>
      </c>
      <c r="BJ160" s="14" t="s">
        <v>84</v>
      </c>
      <c r="BK160" s="212">
        <f t="shared" si="9"/>
        <v>0</v>
      </c>
      <c r="BL160" s="14" t="s">
        <v>152</v>
      </c>
      <c r="BM160" s="211" t="s">
        <v>265</v>
      </c>
    </row>
    <row r="161" spans="1:65" s="12" customFormat="1" ht="22.9" customHeight="1">
      <c r="B161" s="185"/>
      <c r="C161" s="186"/>
      <c r="D161" s="187" t="s">
        <v>75</v>
      </c>
      <c r="E161" s="213" t="s">
        <v>266</v>
      </c>
      <c r="F161" s="213" t="s">
        <v>267</v>
      </c>
      <c r="G161" s="186"/>
      <c r="H161" s="186"/>
      <c r="I161" s="189"/>
      <c r="J161" s="214">
        <f>BK161</f>
        <v>0</v>
      </c>
      <c r="K161" s="186"/>
      <c r="L161" s="191"/>
      <c r="M161" s="192"/>
      <c r="N161" s="193"/>
      <c r="O161" s="193"/>
      <c r="P161" s="194">
        <f>SUM(P162:P165)</f>
        <v>0</v>
      </c>
      <c r="Q161" s="193"/>
      <c r="R161" s="194">
        <f>SUM(R162:R165)</f>
        <v>1.2130000000000002E-2</v>
      </c>
      <c r="S161" s="193"/>
      <c r="T161" s="195">
        <f>SUM(T162:T165)</f>
        <v>0</v>
      </c>
      <c r="AR161" s="196" t="s">
        <v>86</v>
      </c>
      <c r="AT161" s="197" t="s">
        <v>75</v>
      </c>
      <c r="AU161" s="197" t="s">
        <v>84</v>
      </c>
      <c r="AY161" s="196" t="s">
        <v>129</v>
      </c>
      <c r="BK161" s="198">
        <f>SUM(BK162:BK165)</f>
        <v>0</v>
      </c>
    </row>
    <row r="162" spans="1:65" s="2" customFormat="1" ht="55.5" customHeight="1">
      <c r="A162" s="31"/>
      <c r="B162" s="32"/>
      <c r="C162" s="215" t="s">
        <v>268</v>
      </c>
      <c r="D162" s="215" t="s">
        <v>269</v>
      </c>
      <c r="E162" s="216" t="s">
        <v>270</v>
      </c>
      <c r="F162" s="217" t="s">
        <v>271</v>
      </c>
      <c r="G162" s="218" t="s">
        <v>151</v>
      </c>
      <c r="H162" s="219">
        <v>1</v>
      </c>
      <c r="I162" s="220"/>
      <c r="J162" s="221">
        <f>ROUND(I162*H162,2)</f>
        <v>0</v>
      </c>
      <c r="K162" s="222"/>
      <c r="L162" s="223"/>
      <c r="M162" s="224" t="s">
        <v>1</v>
      </c>
      <c r="N162" s="225" t="s">
        <v>41</v>
      </c>
      <c r="O162" s="68"/>
      <c r="P162" s="209">
        <f>O162*H162</f>
        <v>0</v>
      </c>
      <c r="Q162" s="209">
        <v>0.01</v>
      </c>
      <c r="R162" s="209">
        <f>Q162*H162</f>
        <v>0.01</v>
      </c>
      <c r="S162" s="209">
        <v>0</v>
      </c>
      <c r="T162" s="210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1" t="s">
        <v>272</v>
      </c>
      <c r="AT162" s="211" t="s">
        <v>269</v>
      </c>
      <c r="AU162" s="211" t="s">
        <v>86</v>
      </c>
      <c r="AY162" s="14" t="s">
        <v>129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4" t="s">
        <v>84</v>
      </c>
      <c r="BK162" s="212">
        <f>ROUND(I162*H162,2)</f>
        <v>0</v>
      </c>
      <c r="BL162" s="14" t="s">
        <v>152</v>
      </c>
      <c r="BM162" s="211" t="s">
        <v>273</v>
      </c>
    </row>
    <row r="163" spans="1:65" s="2" customFormat="1" ht="16.5" customHeight="1">
      <c r="A163" s="31"/>
      <c r="B163" s="32"/>
      <c r="C163" s="215" t="s">
        <v>272</v>
      </c>
      <c r="D163" s="215" t="s">
        <v>269</v>
      </c>
      <c r="E163" s="216" t="s">
        <v>274</v>
      </c>
      <c r="F163" s="217" t="s">
        <v>275</v>
      </c>
      <c r="G163" s="218" t="s">
        <v>151</v>
      </c>
      <c r="H163" s="219">
        <v>1</v>
      </c>
      <c r="I163" s="220"/>
      <c r="J163" s="221">
        <f>ROUND(I163*H163,2)</f>
        <v>0</v>
      </c>
      <c r="K163" s="222"/>
      <c r="L163" s="223"/>
      <c r="M163" s="224" t="s">
        <v>1</v>
      </c>
      <c r="N163" s="225" t="s">
        <v>41</v>
      </c>
      <c r="O163" s="68"/>
      <c r="P163" s="209">
        <f>O163*H163</f>
        <v>0</v>
      </c>
      <c r="Q163" s="209">
        <v>7.1000000000000002E-4</v>
      </c>
      <c r="R163" s="209">
        <f>Q163*H163</f>
        <v>7.1000000000000002E-4</v>
      </c>
      <c r="S163" s="209">
        <v>0</v>
      </c>
      <c r="T163" s="210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1" t="s">
        <v>272</v>
      </c>
      <c r="AT163" s="211" t="s">
        <v>269</v>
      </c>
      <c r="AU163" s="211" t="s">
        <v>86</v>
      </c>
      <c r="AY163" s="14" t="s">
        <v>129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4" t="s">
        <v>84</v>
      </c>
      <c r="BK163" s="212">
        <f>ROUND(I163*H163,2)</f>
        <v>0</v>
      </c>
      <c r="BL163" s="14" t="s">
        <v>152</v>
      </c>
      <c r="BM163" s="211" t="s">
        <v>276</v>
      </c>
    </row>
    <row r="164" spans="1:65" s="2" customFormat="1" ht="16.5" customHeight="1">
      <c r="A164" s="31"/>
      <c r="B164" s="32"/>
      <c r="C164" s="215" t="s">
        <v>277</v>
      </c>
      <c r="D164" s="215" t="s">
        <v>269</v>
      </c>
      <c r="E164" s="216" t="s">
        <v>278</v>
      </c>
      <c r="F164" s="217" t="s">
        <v>279</v>
      </c>
      <c r="G164" s="218" t="s">
        <v>151</v>
      </c>
      <c r="H164" s="219">
        <v>1</v>
      </c>
      <c r="I164" s="220"/>
      <c r="J164" s="221">
        <f>ROUND(I164*H164,2)</f>
        <v>0</v>
      </c>
      <c r="K164" s="222"/>
      <c r="L164" s="223"/>
      <c r="M164" s="224" t="s">
        <v>1</v>
      </c>
      <c r="N164" s="225" t="s">
        <v>41</v>
      </c>
      <c r="O164" s="68"/>
      <c r="P164" s="209">
        <f>O164*H164</f>
        <v>0</v>
      </c>
      <c r="Q164" s="209">
        <v>7.1000000000000002E-4</v>
      </c>
      <c r="R164" s="209">
        <f>Q164*H164</f>
        <v>7.1000000000000002E-4</v>
      </c>
      <c r="S164" s="209">
        <v>0</v>
      </c>
      <c r="T164" s="210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1" t="s">
        <v>272</v>
      </c>
      <c r="AT164" s="211" t="s">
        <v>269</v>
      </c>
      <c r="AU164" s="211" t="s">
        <v>86</v>
      </c>
      <c r="AY164" s="14" t="s">
        <v>129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4" t="s">
        <v>84</v>
      </c>
      <c r="BK164" s="212">
        <f>ROUND(I164*H164,2)</f>
        <v>0</v>
      </c>
      <c r="BL164" s="14" t="s">
        <v>152</v>
      </c>
      <c r="BM164" s="211" t="s">
        <v>280</v>
      </c>
    </row>
    <row r="165" spans="1:65" s="2" customFormat="1" ht="16.5" customHeight="1">
      <c r="A165" s="31"/>
      <c r="B165" s="32"/>
      <c r="C165" s="215" t="s">
        <v>281</v>
      </c>
      <c r="D165" s="215" t="s">
        <v>269</v>
      </c>
      <c r="E165" s="216" t="s">
        <v>282</v>
      </c>
      <c r="F165" s="217" t="s">
        <v>283</v>
      </c>
      <c r="G165" s="218" t="s">
        <v>151</v>
      </c>
      <c r="H165" s="219">
        <v>1</v>
      </c>
      <c r="I165" s="220"/>
      <c r="J165" s="221">
        <f>ROUND(I165*H165,2)</f>
        <v>0</v>
      </c>
      <c r="K165" s="222"/>
      <c r="L165" s="223"/>
      <c r="M165" s="224" t="s">
        <v>1</v>
      </c>
      <c r="N165" s="225" t="s">
        <v>41</v>
      </c>
      <c r="O165" s="68"/>
      <c r="P165" s="209">
        <f>O165*H165</f>
        <v>0</v>
      </c>
      <c r="Q165" s="209">
        <v>7.1000000000000002E-4</v>
      </c>
      <c r="R165" s="209">
        <f>Q165*H165</f>
        <v>7.1000000000000002E-4</v>
      </c>
      <c r="S165" s="209">
        <v>0</v>
      </c>
      <c r="T165" s="210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1" t="s">
        <v>272</v>
      </c>
      <c r="AT165" s="211" t="s">
        <v>269</v>
      </c>
      <c r="AU165" s="211" t="s">
        <v>86</v>
      </c>
      <c r="AY165" s="14" t="s">
        <v>129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4" t="s">
        <v>84</v>
      </c>
      <c r="BK165" s="212">
        <f>ROUND(I165*H165,2)</f>
        <v>0</v>
      </c>
      <c r="BL165" s="14" t="s">
        <v>152</v>
      </c>
      <c r="BM165" s="211" t="s">
        <v>284</v>
      </c>
    </row>
    <row r="166" spans="1:65" s="12" customFormat="1" ht="22.9" customHeight="1">
      <c r="B166" s="185"/>
      <c r="C166" s="186"/>
      <c r="D166" s="187" t="s">
        <v>75</v>
      </c>
      <c r="E166" s="213" t="s">
        <v>285</v>
      </c>
      <c r="F166" s="213" t="s">
        <v>286</v>
      </c>
      <c r="G166" s="186"/>
      <c r="H166" s="186"/>
      <c r="I166" s="189"/>
      <c r="J166" s="214">
        <f>BK166</f>
        <v>0</v>
      </c>
      <c r="K166" s="186"/>
      <c r="L166" s="191"/>
      <c r="M166" s="192"/>
      <c r="N166" s="193"/>
      <c r="O166" s="193"/>
      <c r="P166" s="194">
        <f>SUM(P167:P179)</f>
        <v>0</v>
      </c>
      <c r="Q166" s="193"/>
      <c r="R166" s="194">
        <f>SUM(R167:R179)</f>
        <v>0.93215000000000003</v>
      </c>
      <c r="S166" s="193"/>
      <c r="T166" s="195">
        <f>SUM(T167:T179)</f>
        <v>0</v>
      </c>
      <c r="AR166" s="196" t="s">
        <v>86</v>
      </c>
      <c r="AT166" s="197" t="s">
        <v>75</v>
      </c>
      <c r="AU166" s="197" t="s">
        <v>84</v>
      </c>
      <c r="AY166" s="196" t="s">
        <v>129</v>
      </c>
      <c r="BK166" s="198">
        <f>SUM(BK167:BK179)</f>
        <v>0</v>
      </c>
    </row>
    <row r="167" spans="1:65" s="2" customFormat="1" ht="21.75" customHeight="1">
      <c r="A167" s="31"/>
      <c r="B167" s="32"/>
      <c r="C167" s="215" t="s">
        <v>287</v>
      </c>
      <c r="D167" s="215" t="s">
        <v>269</v>
      </c>
      <c r="E167" s="216" t="s">
        <v>288</v>
      </c>
      <c r="F167" s="217" t="s">
        <v>289</v>
      </c>
      <c r="G167" s="218" t="s">
        <v>142</v>
      </c>
      <c r="H167" s="219">
        <v>40</v>
      </c>
      <c r="I167" s="220"/>
      <c r="J167" s="221">
        <f t="shared" ref="J167:J179" si="10">ROUND(I167*H167,2)</f>
        <v>0</v>
      </c>
      <c r="K167" s="222"/>
      <c r="L167" s="223"/>
      <c r="M167" s="224" t="s">
        <v>1</v>
      </c>
      <c r="N167" s="225" t="s">
        <v>41</v>
      </c>
      <c r="O167" s="68"/>
      <c r="P167" s="209">
        <f t="shared" ref="P167:P179" si="11">O167*H167</f>
        <v>0</v>
      </c>
      <c r="Q167" s="209">
        <v>8.9999999999999998E-4</v>
      </c>
      <c r="R167" s="209">
        <f t="shared" ref="R167:R179" si="12">Q167*H167</f>
        <v>3.5999999999999997E-2</v>
      </c>
      <c r="S167" s="209">
        <v>0</v>
      </c>
      <c r="T167" s="210">
        <f t="shared" ref="T167:T179" si="13"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1" t="s">
        <v>272</v>
      </c>
      <c r="AT167" s="211" t="s">
        <v>269</v>
      </c>
      <c r="AU167" s="211" t="s">
        <v>86</v>
      </c>
      <c r="AY167" s="14" t="s">
        <v>129</v>
      </c>
      <c r="BE167" s="212">
        <f t="shared" ref="BE167:BE179" si="14">IF(N167="základní",J167,0)</f>
        <v>0</v>
      </c>
      <c r="BF167" s="212">
        <f t="shared" ref="BF167:BF179" si="15">IF(N167="snížená",J167,0)</f>
        <v>0</v>
      </c>
      <c r="BG167" s="212">
        <f t="shared" ref="BG167:BG179" si="16">IF(N167="zákl. přenesená",J167,0)</f>
        <v>0</v>
      </c>
      <c r="BH167" s="212">
        <f t="shared" ref="BH167:BH179" si="17">IF(N167="sníž. přenesená",J167,0)</f>
        <v>0</v>
      </c>
      <c r="BI167" s="212">
        <f t="shared" ref="BI167:BI179" si="18">IF(N167="nulová",J167,0)</f>
        <v>0</v>
      </c>
      <c r="BJ167" s="14" t="s">
        <v>84</v>
      </c>
      <c r="BK167" s="212">
        <f t="shared" ref="BK167:BK179" si="19">ROUND(I167*H167,2)</f>
        <v>0</v>
      </c>
      <c r="BL167" s="14" t="s">
        <v>152</v>
      </c>
      <c r="BM167" s="211" t="s">
        <v>290</v>
      </c>
    </row>
    <row r="168" spans="1:65" s="2" customFormat="1" ht="16.5" customHeight="1">
      <c r="A168" s="31"/>
      <c r="B168" s="32"/>
      <c r="C168" s="215" t="s">
        <v>291</v>
      </c>
      <c r="D168" s="215" t="s">
        <v>269</v>
      </c>
      <c r="E168" s="216" t="s">
        <v>292</v>
      </c>
      <c r="F168" s="217" t="s">
        <v>293</v>
      </c>
      <c r="G168" s="218" t="s">
        <v>142</v>
      </c>
      <c r="H168" s="219">
        <v>600</v>
      </c>
      <c r="I168" s="220"/>
      <c r="J168" s="221">
        <f t="shared" si="10"/>
        <v>0</v>
      </c>
      <c r="K168" s="222"/>
      <c r="L168" s="223"/>
      <c r="M168" s="224" t="s">
        <v>1</v>
      </c>
      <c r="N168" s="225" t="s">
        <v>41</v>
      </c>
      <c r="O168" s="68"/>
      <c r="P168" s="209">
        <f t="shared" si="11"/>
        <v>0</v>
      </c>
      <c r="Q168" s="209">
        <v>1E-4</v>
      </c>
      <c r="R168" s="209">
        <f t="shared" si="12"/>
        <v>6.0000000000000005E-2</v>
      </c>
      <c r="S168" s="209">
        <v>0</v>
      </c>
      <c r="T168" s="210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1" t="s">
        <v>272</v>
      </c>
      <c r="AT168" s="211" t="s">
        <v>269</v>
      </c>
      <c r="AU168" s="211" t="s">
        <v>86</v>
      </c>
      <c r="AY168" s="14" t="s">
        <v>129</v>
      </c>
      <c r="BE168" s="212">
        <f t="shared" si="14"/>
        <v>0</v>
      </c>
      <c r="BF168" s="212">
        <f t="shared" si="15"/>
        <v>0</v>
      </c>
      <c r="BG168" s="212">
        <f t="shared" si="16"/>
        <v>0</v>
      </c>
      <c r="BH168" s="212">
        <f t="shared" si="17"/>
        <v>0</v>
      </c>
      <c r="BI168" s="212">
        <f t="shared" si="18"/>
        <v>0</v>
      </c>
      <c r="BJ168" s="14" t="s">
        <v>84</v>
      </c>
      <c r="BK168" s="212">
        <f t="shared" si="19"/>
        <v>0</v>
      </c>
      <c r="BL168" s="14" t="s">
        <v>152</v>
      </c>
      <c r="BM168" s="211" t="s">
        <v>294</v>
      </c>
    </row>
    <row r="169" spans="1:65" s="2" customFormat="1" ht="16.5" customHeight="1">
      <c r="A169" s="31"/>
      <c r="B169" s="32"/>
      <c r="C169" s="215" t="s">
        <v>295</v>
      </c>
      <c r="D169" s="215" t="s">
        <v>269</v>
      </c>
      <c r="E169" s="216" t="s">
        <v>296</v>
      </c>
      <c r="F169" s="217" t="s">
        <v>297</v>
      </c>
      <c r="G169" s="218" t="s">
        <v>142</v>
      </c>
      <c r="H169" s="219">
        <v>1500</v>
      </c>
      <c r="I169" s="220"/>
      <c r="J169" s="221">
        <f t="shared" si="10"/>
        <v>0</v>
      </c>
      <c r="K169" s="222"/>
      <c r="L169" s="223"/>
      <c r="M169" s="224" t="s">
        <v>1</v>
      </c>
      <c r="N169" s="225" t="s">
        <v>41</v>
      </c>
      <c r="O169" s="68"/>
      <c r="P169" s="209">
        <f t="shared" si="11"/>
        <v>0</v>
      </c>
      <c r="Q169" s="209">
        <v>1.2E-4</v>
      </c>
      <c r="R169" s="209">
        <f t="shared" si="12"/>
        <v>0.18</v>
      </c>
      <c r="S169" s="209">
        <v>0</v>
      </c>
      <c r="T169" s="210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1" t="s">
        <v>272</v>
      </c>
      <c r="AT169" s="211" t="s">
        <v>269</v>
      </c>
      <c r="AU169" s="211" t="s">
        <v>86</v>
      </c>
      <c r="AY169" s="14" t="s">
        <v>129</v>
      </c>
      <c r="BE169" s="212">
        <f t="shared" si="14"/>
        <v>0</v>
      </c>
      <c r="BF169" s="212">
        <f t="shared" si="15"/>
        <v>0</v>
      </c>
      <c r="BG169" s="212">
        <f t="shared" si="16"/>
        <v>0</v>
      </c>
      <c r="BH169" s="212">
        <f t="shared" si="17"/>
        <v>0</v>
      </c>
      <c r="BI169" s="212">
        <f t="shared" si="18"/>
        <v>0</v>
      </c>
      <c r="BJ169" s="14" t="s">
        <v>84</v>
      </c>
      <c r="BK169" s="212">
        <f t="shared" si="19"/>
        <v>0</v>
      </c>
      <c r="BL169" s="14" t="s">
        <v>152</v>
      </c>
      <c r="BM169" s="211" t="s">
        <v>298</v>
      </c>
    </row>
    <row r="170" spans="1:65" s="2" customFormat="1" ht="16.5" customHeight="1">
      <c r="A170" s="31"/>
      <c r="B170" s="32"/>
      <c r="C170" s="215" t="s">
        <v>299</v>
      </c>
      <c r="D170" s="215" t="s">
        <v>269</v>
      </c>
      <c r="E170" s="216" t="s">
        <v>300</v>
      </c>
      <c r="F170" s="217" t="s">
        <v>301</v>
      </c>
      <c r="G170" s="218" t="s">
        <v>142</v>
      </c>
      <c r="H170" s="219">
        <v>2000</v>
      </c>
      <c r="I170" s="220"/>
      <c r="J170" s="221">
        <f t="shared" si="10"/>
        <v>0</v>
      </c>
      <c r="K170" s="222"/>
      <c r="L170" s="223"/>
      <c r="M170" s="224" t="s">
        <v>1</v>
      </c>
      <c r="N170" s="225" t="s">
        <v>41</v>
      </c>
      <c r="O170" s="68"/>
      <c r="P170" s="209">
        <f t="shared" si="11"/>
        <v>0</v>
      </c>
      <c r="Q170" s="209">
        <v>1.7000000000000001E-4</v>
      </c>
      <c r="R170" s="209">
        <f t="shared" si="12"/>
        <v>0.34</v>
      </c>
      <c r="S170" s="209">
        <v>0</v>
      </c>
      <c r="T170" s="210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1" t="s">
        <v>272</v>
      </c>
      <c r="AT170" s="211" t="s">
        <v>269</v>
      </c>
      <c r="AU170" s="211" t="s">
        <v>86</v>
      </c>
      <c r="AY170" s="14" t="s">
        <v>129</v>
      </c>
      <c r="BE170" s="212">
        <f t="shared" si="14"/>
        <v>0</v>
      </c>
      <c r="BF170" s="212">
        <f t="shared" si="15"/>
        <v>0</v>
      </c>
      <c r="BG170" s="212">
        <f t="shared" si="16"/>
        <v>0</v>
      </c>
      <c r="BH170" s="212">
        <f t="shared" si="17"/>
        <v>0</v>
      </c>
      <c r="BI170" s="212">
        <f t="shared" si="18"/>
        <v>0</v>
      </c>
      <c r="BJ170" s="14" t="s">
        <v>84</v>
      </c>
      <c r="BK170" s="212">
        <f t="shared" si="19"/>
        <v>0</v>
      </c>
      <c r="BL170" s="14" t="s">
        <v>152</v>
      </c>
      <c r="BM170" s="211" t="s">
        <v>302</v>
      </c>
    </row>
    <row r="171" spans="1:65" s="2" customFormat="1" ht="16.5" customHeight="1">
      <c r="A171" s="31"/>
      <c r="B171" s="32"/>
      <c r="C171" s="215" t="s">
        <v>303</v>
      </c>
      <c r="D171" s="215" t="s">
        <v>269</v>
      </c>
      <c r="E171" s="216" t="s">
        <v>304</v>
      </c>
      <c r="F171" s="217" t="s">
        <v>305</v>
      </c>
      <c r="G171" s="218" t="s">
        <v>142</v>
      </c>
      <c r="H171" s="219">
        <v>150</v>
      </c>
      <c r="I171" s="220"/>
      <c r="J171" s="221">
        <f t="shared" si="10"/>
        <v>0</v>
      </c>
      <c r="K171" s="222"/>
      <c r="L171" s="223"/>
      <c r="M171" s="224" t="s">
        <v>1</v>
      </c>
      <c r="N171" s="225" t="s">
        <v>41</v>
      </c>
      <c r="O171" s="68"/>
      <c r="P171" s="209">
        <f t="shared" si="11"/>
        <v>0</v>
      </c>
      <c r="Q171" s="209">
        <v>2.5000000000000001E-4</v>
      </c>
      <c r="R171" s="209">
        <f t="shared" si="12"/>
        <v>3.7499999999999999E-2</v>
      </c>
      <c r="S171" s="209">
        <v>0</v>
      </c>
      <c r="T171" s="210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1" t="s">
        <v>272</v>
      </c>
      <c r="AT171" s="211" t="s">
        <v>269</v>
      </c>
      <c r="AU171" s="211" t="s">
        <v>86</v>
      </c>
      <c r="AY171" s="14" t="s">
        <v>129</v>
      </c>
      <c r="BE171" s="212">
        <f t="shared" si="14"/>
        <v>0</v>
      </c>
      <c r="BF171" s="212">
        <f t="shared" si="15"/>
        <v>0</v>
      </c>
      <c r="BG171" s="212">
        <f t="shared" si="16"/>
        <v>0</v>
      </c>
      <c r="BH171" s="212">
        <f t="shared" si="17"/>
        <v>0</v>
      </c>
      <c r="BI171" s="212">
        <f t="shared" si="18"/>
        <v>0</v>
      </c>
      <c r="BJ171" s="14" t="s">
        <v>84</v>
      </c>
      <c r="BK171" s="212">
        <f t="shared" si="19"/>
        <v>0</v>
      </c>
      <c r="BL171" s="14" t="s">
        <v>152</v>
      </c>
      <c r="BM171" s="211" t="s">
        <v>306</v>
      </c>
    </row>
    <row r="172" spans="1:65" s="2" customFormat="1" ht="16.5" customHeight="1">
      <c r="A172" s="31"/>
      <c r="B172" s="32"/>
      <c r="C172" s="215" t="s">
        <v>307</v>
      </c>
      <c r="D172" s="215" t="s">
        <v>269</v>
      </c>
      <c r="E172" s="216" t="s">
        <v>308</v>
      </c>
      <c r="F172" s="217" t="s">
        <v>309</v>
      </c>
      <c r="G172" s="218" t="s">
        <v>142</v>
      </c>
      <c r="H172" s="219">
        <v>30</v>
      </c>
      <c r="I172" s="220"/>
      <c r="J172" s="221">
        <f t="shared" si="10"/>
        <v>0</v>
      </c>
      <c r="K172" s="222"/>
      <c r="L172" s="223"/>
      <c r="M172" s="224" t="s">
        <v>1</v>
      </c>
      <c r="N172" s="225" t="s">
        <v>41</v>
      </c>
      <c r="O172" s="68"/>
      <c r="P172" s="209">
        <f t="shared" si="11"/>
        <v>0</v>
      </c>
      <c r="Q172" s="209">
        <v>3.4000000000000002E-4</v>
      </c>
      <c r="R172" s="209">
        <f t="shared" si="12"/>
        <v>1.0200000000000001E-2</v>
      </c>
      <c r="S172" s="209">
        <v>0</v>
      </c>
      <c r="T172" s="210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1" t="s">
        <v>272</v>
      </c>
      <c r="AT172" s="211" t="s">
        <v>269</v>
      </c>
      <c r="AU172" s="211" t="s">
        <v>86</v>
      </c>
      <c r="AY172" s="14" t="s">
        <v>129</v>
      </c>
      <c r="BE172" s="212">
        <f t="shared" si="14"/>
        <v>0</v>
      </c>
      <c r="BF172" s="212">
        <f t="shared" si="15"/>
        <v>0</v>
      </c>
      <c r="BG172" s="212">
        <f t="shared" si="16"/>
        <v>0</v>
      </c>
      <c r="BH172" s="212">
        <f t="shared" si="17"/>
        <v>0</v>
      </c>
      <c r="BI172" s="212">
        <f t="shared" si="18"/>
        <v>0</v>
      </c>
      <c r="BJ172" s="14" t="s">
        <v>84</v>
      </c>
      <c r="BK172" s="212">
        <f t="shared" si="19"/>
        <v>0</v>
      </c>
      <c r="BL172" s="14" t="s">
        <v>152</v>
      </c>
      <c r="BM172" s="211" t="s">
        <v>310</v>
      </c>
    </row>
    <row r="173" spans="1:65" s="2" customFormat="1" ht="16.5" customHeight="1">
      <c r="A173" s="31"/>
      <c r="B173" s="32"/>
      <c r="C173" s="215" t="s">
        <v>311</v>
      </c>
      <c r="D173" s="215" t="s">
        <v>269</v>
      </c>
      <c r="E173" s="216" t="s">
        <v>312</v>
      </c>
      <c r="F173" s="217" t="s">
        <v>313</v>
      </c>
      <c r="G173" s="218" t="s">
        <v>142</v>
      </c>
      <c r="H173" s="219">
        <v>70</v>
      </c>
      <c r="I173" s="220"/>
      <c r="J173" s="221">
        <f t="shared" si="10"/>
        <v>0</v>
      </c>
      <c r="K173" s="222"/>
      <c r="L173" s="223"/>
      <c r="M173" s="224" t="s">
        <v>1</v>
      </c>
      <c r="N173" s="225" t="s">
        <v>41</v>
      </c>
      <c r="O173" s="68"/>
      <c r="P173" s="209">
        <f t="shared" si="11"/>
        <v>0</v>
      </c>
      <c r="Q173" s="209">
        <v>5.2999999999999998E-4</v>
      </c>
      <c r="R173" s="209">
        <f t="shared" si="12"/>
        <v>3.7100000000000001E-2</v>
      </c>
      <c r="S173" s="209">
        <v>0</v>
      </c>
      <c r="T173" s="210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1" t="s">
        <v>272</v>
      </c>
      <c r="AT173" s="211" t="s">
        <v>269</v>
      </c>
      <c r="AU173" s="211" t="s">
        <v>86</v>
      </c>
      <c r="AY173" s="14" t="s">
        <v>129</v>
      </c>
      <c r="BE173" s="212">
        <f t="shared" si="14"/>
        <v>0</v>
      </c>
      <c r="BF173" s="212">
        <f t="shared" si="15"/>
        <v>0</v>
      </c>
      <c r="BG173" s="212">
        <f t="shared" si="16"/>
        <v>0</v>
      </c>
      <c r="BH173" s="212">
        <f t="shared" si="17"/>
        <v>0</v>
      </c>
      <c r="BI173" s="212">
        <f t="shared" si="18"/>
        <v>0</v>
      </c>
      <c r="BJ173" s="14" t="s">
        <v>84</v>
      </c>
      <c r="BK173" s="212">
        <f t="shared" si="19"/>
        <v>0</v>
      </c>
      <c r="BL173" s="14" t="s">
        <v>152</v>
      </c>
      <c r="BM173" s="211" t="s">
        <v>314</v>
      </c>
    </row>
    <row r="174" spans="1:65" s="2" customFormat="1" ht="16.5" customHeight="1">
      <c r="A174" s="31"/>
      <c r="B174" s="32"/>
      <c r="C174" s="215" t="s">
        <v>315</v>
      </c>
      <c r="D174" s="215" t="s">
        <v>269</v>
      </c>
      <c r="E174" s="216" t="s">
        <v>316</v>
      </c>
      <c r="F174" s="217" t="s">
        <v>317</v>
      </c>
      <c r="G174" s="218" t="s">
        <v>142</v>
      </c>
      <c r="H174" s="219">
        <v>215</v>
      </c>
      <c r="I174" s="220"/>
      <c r="J174" s="221">
        <f t="shared" si="10"/>
        <v>0</v>
      </c>
      <c r="K174" s="222"/>
      <c r="L174" s="223"/>
      <c r="M174" s="224" t="s">
        <v>1</v>
      </c>
      <c r="N174" s="225" t="s">
        <v>41</v>
      </c>
      <c r="O174" s="68"/>
      <c r="P174" s="209">
        <f t="shared" si="11"/>
        <v>0</v>
      </c>
      <c r="Q174" s="209">
        <v>5.2999999999999998E-4</v>
      </c>
      <c r="R174" s="209">
        <f t="shared" si="12"/>
        <v>0.11395</v>
      </c>
      <c r="S174" s="209">
        <v>0</v>
      </c>
      <c r="T174" s="210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1" t="s">
        <v>272</v>
      </c>
      <c r="AT174" s="211" t="s">
        <v>269</v>
      </c>
      <c r="AU174" s="211" t="s">
        <v>86</v>
      </c>
      <c r="AY174" s="14" t="s">
        <v>129</v>
      </c>
      <c r="BE174" s="212">
        <f t="shared" si="14"/>
        <v>0</v>
      </c>
      <c r="BF174" s="212">
        <f t="shared" si="15"/>
        <v>0</v>
      </c>
      <c r="BG174" s="212">
        <f t="shared" si="16"/>
        <v>0</v>
      </c>
      <c r="BH174" s="212">
        <f t="shared" si="17"/>
        <v>0</v>
      </c>
      <c r="BI174" s="212">
        <f t="shared" si="18"/>
        <v>0</v>
      </c>
      <c r="BJ174" s="14" t="s">
        <v>84</v>
      </c>
      <c r="BK174" s="212">
        <f t="shared" si="19"/>
        <v>0</v>
      </c>
      <c r="BL174" s="14" t="s">
        <v>152</v>
      </c>
      <c r="BM174" s="211" t="s">
        <v>318</v>
      </c>
    </row>
    <row r="175" spans="1:65" s="2" customFormat="1" ht="16.5" customHeight="1">
      <c r="A175" s="31"/>
      <c r="B175" s="32"/>
      <c r="C175" s="215" t="s">
        <v>319</v>
      </c>
      <c r="D175" s="215" t="s">
        <v>269</v>
      </c>
      <c r="E175" s="216" t="s">
        <v>320</v>
      </c>
      <c r="F175" s="217" t="s">
        <v>321</v>
      </c>
      <c r="G175" s="218" t="s">
        <v>142</v>
      </c>
      <c r="H175" s="219">
        <v>15</v>
      </c>
      <c r="I175" s="220"/>
      <c r="J175" s="221">
        <f t="shared" si="10"/>
        <v>0</v>
      </c>
      <c r="K175" s="222"/>
      <c r="L175" s="223"/>
      <c r="M175" s="224" t="s">
        <v>1</v>
      </c>
      <c r="N175" s="225" t="s">
        <v>41</v>
      </c>
      <c r="O175" s="68"/>
      <c r="P175" s="209">
        <f t="shared" si="11"/>
        <v>0</v>
      </c>
      <c r="Q175" s="209">
        <v>5.2999999999999998E-4</v>
      </c>
      <c r="R175" s="209">
        <f t="shared" si="12"/>
        <v>7.9500000000000005E-3</v>
      </c>
      <c r="S175" s="209">
        <v>0</v>
      </c>
      <c r="T175" s="210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1" t="s">
        <v>272</v>
      </c>
      <c r="AT175" s="211" t="s">
        <v>269</v>
      </c>
      <c r="AU175" s="211" t="s">
        <v>86</v>
      </c>
      <c r="AY175" s="14" t="s">
        <v>129</v>
      </c>
      <c r="BE175" s="212">
        <f t="shared" si="14"/>
        <v>0</v>
      </c>
      <c r="BF175" s="212">
        <f t="shared" si="15"/>
        <v>0</v>
      </c>
      <c r="BG175" s="212">
        <f t="shared" si="16"/>
        <v>0</v>
      </c>
      <c r="BH175" s="212">
        <f t="shared" si="17"/>
        <v>0</v>
      </c>
      <c r="BI175" s="212">
        <f t="shared" si="18"/>
        <v>0</v>
      </c>
      <c r="BJ175" s="14" t="s">
        <v>84</v>
      </c>
      <c r="BK175" s="212">
        <f t="shared" si="19"/>
        <v>0</v>
      </c>
      <c r="BL175" s="14" t="s">
        <v>152</v>
      </c>
      <c r="BM175" s="211" t="s">
        <v>322</v>
      </c>
    </row>
    <row r="176" spans="1:65" s="2" customFormat="1" ht="16.5" customHeight="1">
      <c r="A176" s="31"/>
      <c r="B176" s="32"/>
      <c r="C176" s="215" t="s">
        <v>323</v>
      </c>
      <c r="D176" s="215" t="s">
        <v>269</v>
      </c>
      <c r="E176" s="216" t="s">
        <v>324</v>
      </c>
      <c r="F176" s="217" t="s">
        <v>325</v>
      </c>
      <c r="G176" s="218" t="s">
        <v>142</v>
      </c>
      <c r="H176" s="219">
        <v>5</v>
      </c>
      <c r="I176" s="220"/>
      <c r="J176" s="221">
        <f t="shared" si="10"/>
        <v>0</v>
      </c>
      <c r="K176" s="222"/>
      <c r="L176" s="223"/>
      <c r="M176" s="224" t="s">
        <v>1</v>
      </c>
      <c r="N176" s="225" t="s">
        <v>41</v>
      </c>
      <c r="O176" s="68"/>
      <c r="P176" s="209">
        <f t="shared" si="11"/>
        <v>0</v>
      </c>
      <c r="Q176" s="209">
        <v>1.8699999999999999E-3</v>
      </c>
      <c r="R176" s="209">
        <f t="shared" si="12"/>
        <v>9.3499999999999989E-3</v>
      </c>
      <c r="S176" s="209">
        <v>0</v>
      </c>
      <c r="T176" s="210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1" t="s">
        <v>272</v>
      </c>
      <c r="AT176" s="211" t="s">
        <v>269</v>
      </c>
      <c r="AU176" s="211" t="s">
        <v>86</v>
      </c>
      <c r="AY176" s="14" t="s">
        <v>129</v>
      </c>
      <c r="BE176" s="212">
        <f t="shared" si="14"/>
        <v>0</v>
      </c>
      <c r="BF176" s="212">
        <f t="shared" si="15"/>
        <v>0</v>
      </c>
      <c r="BG176" s="212">
        <f t="shared" si="16"/>
        <v>0</v>
      </c>
      <c r="BH176" s="212">
        <f t="shared" si="17"/>
        <v>0</v>
      </c>
      <c r="BI176" s="212">
        <f t="shared" si="18"/>
        <v>0</v>
      </c>
      <c r="BJ176" s="14" t="s">
        <v>84</v>
      </c>
      <c r="BK176" s="212">
        <f t="shared" si="19"/>
        <v>0</v>
      </c>
      <c r="BL176" s="14" t="s">
        <v>152</v>
      </c>
      <c r="BM176" s="211" t="s">
        <v>326</v>
      </c>
    </row>
    <row r="177" spans="1:65" s="2" customFormat="1" ht="16.5" customHeight="1">
      <c r="A177" s="31"/>
      <c r="B177" s="32"/>
      <c r="C177" s="215" t="s">
        <v>327</v>
      </c>
      <c r="D177" s="215" t="s">
        <v>269</v>
      </c>
      <c r="E177" s="216" t="s">
        <v>328</v>
      </c>
      <c r="F177" s="217" t="s">
        <v>329</v>
      </c>
      <c r="G177" s="218" t="s">
        <v>142</v>
      </c>
      <c r="H177" s="219">
        <v>70</v>
      </c>
      <c r="I177" s="220"/>
      <c r="J177" s="221">
        <f t="shared" si="10"/>
        <v>0</v>
      </c>
      <c r="K177" s="222"/>
      <c r="L177" s="223"/>
      <c r="M177" s="224" t="s">
        <v>1</v>
      </c>
      <c r="N177" s="225" t="s">
        <v>41</v>
      </c>
      <c r="O177" s="68"/>
      <c r="P177" s="209">
        <f t="shared" si="11"/>
        <v>0</v>
      </c>
      <c r="Q177" s="209">
        <v>1.8000000000000001E-4</v>
      </c>
      <c r="R177" s="209">
        <f t="shared" si="12"/>
        <v>1.26E-2</v>
      </c>
      <c r="S177" s="209">
        <v>0</v>
      </c>
      <c r="T177" s="210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1" t="s">
        <v>272</v>
      </c>
      <c r="AT177" s="211" t="s">
        <v>269</v>
      </c>
      <c r="AU177" s="211" t="s">
        <v>86</v>
      </c>
      <c r="AY177" s="14" t="s">
        <v>129</v>
      </c>
      <c r="BE177" s="212">
        <f t="shared" si="14"/>
        <v>0</v>
      </c>
      <c r="BF177" s="212">
        <f t="shared" si="15"/>
        <v>0</v>
      </c>
      <c r="BG177" s="212">
        <f t="shared" si="16"/>
        <v>0</v>
      </c>
      <c r="BH177" s="212">
        <f t="shared" si="17"/>
        <v>0</v>
      </c>
      <c r="BI177" s="212">
        <f t="shared" si="18"/>
        <v>0</v>
      </c>
      <c r="BJ177" s="14" t="s">
        <v>84</v>
      </c>
      <c r="BK177" s="212">
        <f t="shared" si="19"/>
        <v>0</v>
      </c>
      <c r="BL177" s="14" t="s">
        <v>152</v>
      </c>
      <c r="BM177" s="211" t="s">
        <v>330</v>
      </c>
    </row>
    <row r="178" spans="1:65" s="2" customFormat="1" ht="16.5" customHeight="1">
      <c r="A178" s="31"/>
      <c r="B178" s="32"/>
      <c r="C178" s="215" t="s">
        <v>331</v>
      </c>
      <c r="D178" s="215" t="s">
        <v>269</v>
      </c>
      <c r="E178" s="216" t="s">
        <v>332</v>
      </c>
      <c r="F178" s="217" t="s">
        <v>333</v>
      </c>
      <c r="G178" s="218" t="s">
        <v>142</v>
      </c>
      <c r="H178" s="219">
        <v>50</v>
      </c>
      <c r="I178" s="220"/>
      <c r="J178" s="221">
        <f t="shared" si="10"/>
        <v>0</v>
      </c>
      <c r="K178" s="222"/>
      <c r="L178" s="223"/>
      <c r="M178" s="224" t="s">
        <v>1</v>
      </c>
      <c r="N178" s="225" t="s">
        <v>41</v>
      </c>
      <c r="O178" s="68"/>
      <c r="P178" s="209">
        <f t="shared" si="11"/>
        <v>0</v>
      </c>
      <c r="Q178" s="209">
        <v>2.7E-4</v>
      </c>
      <c r="R178" s="209">
        <f t="shared" si="12"/>
        <v>1.35E-2</v>
      </c>
      <c r="S178" s="209">
        <v>0</v>
      </c>
      <c r="T178" s="210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1" t="s">
        <v>272</v>
      </c>
      <c r="AT178" s="211" t="s">
        <v>269</v>
      </c>
      <c r="AU178" s="211" t="s">
        <v>86</v>
      </c>
      <c r="AY178" s="14" t="s">
        <v>129</v>
      </c>
      <c r="BE178" s="212">
        <f t="shared" si="14"/>
        <v>0</v>
      </c>
      <c r="BF178" s="212">
        <f t="shared" si="15"/>
        <v>0</v>
      </c>
      <c r="BG178" s="212">
        <f t="shared" si="16"/>
        <v>0</v>
      </c>
      <c r="BH178" s="212">
        <f t="shared" si="17"/>
        <v>0</v>
      </c>
      <c r="BI178" s="212">
        <f t="shared" si="18"/>
        <v>0</v>
      </c>
      <c r="BJ178" s="14" t="s">
        <v>84</v>
      </c>
      <c r="BK178" s="212">
        <f t="shared" si="19"/>
        <v>0</v>
      </c>
      <c r="BL178" s="14" t="s">
        <v>152</v>
      </c>
      <c r="BM178" s="211" t="s">
        <v>334</v>
      </c>
    </row>
    <row r="179" spans="1:65" s="2" customFormat="1" ht="16.5" customHeight="1">
      <c r="A179" s="31"/>
      <c r="B179" s="32"/>
      <c r="C179" s="215" t="s">
        <v>335</v>
      </c>
      <c r="D179" s="215" t="s">
        <v>269</v>
      </c>
      <c r="E179" s="216" t="s">
        <v>336</v>
      </c>
      <c r="F179" s="217" t="s">
        <v>337</v>
      </c>
      <c r="G179" s="218" t="s">
        <v>338</v>
      </c>
      <c r="H179" s="219">
        <v>0.02</v>
      </c>
      <c r="I179" s="220"/>
      <c r="J179" s="221">
        <f t="shared" si="10"/>
        <v>0</v>
      </c>
      <c r="K179" s="222"/>
      <c r="L179" s="223"/>
      <c r="M179" s="224" t="s">
        <v>1</v>
      </c>
      <c r="N179" s="225" t="s">
        <v>41</v>
      </c>
      <c r="O179" s="68"/>
      <c r="P179" s="209">
        <f t="shared" si="11"/>
        <v>0</v>
      </c>
      <c r="Q179" s="209">
        <v>3.7</v>
      </c>
      <c r="R179" s="209">
        <f t="shared" si="12"/>
        <v>7.400000000000001E-2</v>
      </c>
      <c r="S179" s="209">
        <v>0</v>
      </c>
      <c r="T179" s="210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1" t="s">
        <v>272</v>
      </c>
      <c r="AT179" s="211" t="s">
        <v>269</v>
      </c>
      <c r="AU179" s="211" t="s">
        <v>86</v>
      </c>
      <c r="AY179" s="14" t="s">
        <v>129</v>
      </c>
      <c r="BE179" s="212">
        <f t="shared" si="14"/>
        <v>0</v>
      </c>
      <c r="BF179" s="212">
        <f t="shared" si="15"/>
        <v>0</v>
      </c>
      <c r="BG179" s="212">
        <f t="shared" si="16"/>
        <v>0</v>
      </c>
      <c r="BH179" s="212">
        <f t="shared" si="17"/>
        <v>0</v>
      </c>
      <c r="BI179" s="212">
        <f t="shared" si="18"/>
        <v>0</v>
      </c>
      <c r="BJ179" s="14" t="s">
        <v>84</v>
      </c>
      <c r="BK179" s="212">
        <f t="shared" si="19"/>
        <v>0</v>
      </c>
      <c r="BL179" s="14" t="s">
        <v>152</v>
      </c>
      <c r="BM179" s="211" t="s">
        <v>339</v>
      </c>
    </row>
    <row r="180" spans="1:65" s="12" customFormat="1" ht="22.9" customHeight="1">
      <c r="B180" s="185"/>
      <c r="C180" s="186"/>
      <c r="D180" s="187" t="s">
        <v>75</v>
      </c>
      <c r="E180" s="213" t="s">
        <v>340</v>
      </c>
      <c r="F180" s="213" t="s">
        <v>341</v>
      </c>
      <c r="G180" s="186"/>
      <c r="H180" s="186"/>
      <c r="I180" s="189"/>
      <c r="J180" s="214">
        <f>BK180</f>
        <v>0</v>
      </c>
      <c r="K180" s="186"/>
      <c r="L180" s="191"/>
      <c r="M180" s="192"/>
      <c r="N180" s="193"/>
      <c r="O180" s="193"/>
      <c r="P180" s="194">
        <f>SUM(P181:P200)</f>
        <v>0</v>
      </c>
      <c r="Q180" s="193"/>
      <c r="R180" s="194">
        <f>SUM(R181:R200)</f>
        <v>2.7254800000000001</v>
      </c>
      <c r="S180" s="193"/>
      <c r="T180" s="195">
        <f>SUM(T181:T200)</f>
        <v>0</v>
      </c>
      <c r="AR180" s="196" t="s">
        <v>86</v>
      </c>
      <c r="AT180" s="197" t="s">
        <v>75</v>
      </c>
      <c r="AU180" s="197" t="s">
        <v>84</v>
      </c>
      <c r="AY180" s="196" t="s">
        <v>129</v>
      </c>
      <c r="BK180" s="198">
        <f>SUM(BK181:BK200)</f>
        <v>0</v>
      </c>
    </row>
    <row r="181" spans="1:65" s="2" customFormat="1" ht="16.5" customHeight="1">
      <c r="A181" s="31"/>
      <c r="B181" s="32"/>
      <c r="C181" s="215" t="s">
        <v>342</v>
      </c>
      <c r="D181" s="215" t="s">
        <v>269</v>
      </c>
      <c r="E181" s="216" t="s">
        <v>343</v>
      </c>
      <c r="F181" s="217" t="s">
        <v>344</v>
      </c>
      <c r="G181" s="218" t="s">
        <v>151</v>
      </c>
      <c r="H181" s="219">
        <v>20</v>
      </c>
      <c r="I181" s="220"/>
      <c r="J181" s="221">
        <f t="shared" ref="J181:J200" si="20">ROUND(I181*H181,2)</f>
        <v>0</v>
      </c>
      <c r="K181" s="222"/>
      <c r="L181" s="223"/>
      <c r="M181" s="224" t="s">
        <v>1</v>
      </c>
      <c r="N181" s="225" t="s">
        <v>41</v>
      </c>
      <c r="O181" s="68"/>
      <c r="P181" s="209">
        <f t="shared" ref="P181:P200" si="21">O181*H181</f>
        <v>0</v>
      </c>
      <c r="Q181" s="209">
        <v>5.0000000000000002E-5</v>
      </c>
      <c r="R181" s="209">
        <f t="shared" ref="R181:R200" si="22">Q181*H181</f>
        <v>1E-3</v>
      </c>
      <c r="S181" s="209">
        <v>0</v>
      </c>
      <c r="T181" s="210">
        <f t="shared" ref="T181:T200" si="23"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1" t="s">
        <v>272</v>
      </c>
      <c r="AT181" s="211" t="s">
        <v>269</v>
      </c>
      <c r="AU181" s="211" t="s">
        <v>86</v>
      </c>
      <c r="AY181" s="14" t="s">
        <v>129</v>
      </c>
      <c r="BE181" s="212">
        <f t="shared" ref="BE181:BE200" si="24">IF(N181="základní",J181,0)</f>
        <v>0</v>
      </c>
      <c r="BF181" s="212">
        <f t="shared" ref="BF181:BF200" si="25">IF(N181="snížená",J181,0)</f>
        <v>0</v>
      </c>
      <c r="BG181" s="212">
        <f t="shared" ref="BG181:BG200" si="26">IF(N181="zákl. přenesená",J181,0)</f>
        <v>0</v>
      </c>
      <c r="BH181" s="212">
        <f t="shared" ref="BH181:BH200" si="27">IF(N181="sníž. přenesená",J181,0)</f>
        <v>0</v>
      </c>
      <c r="BI181" s="212">
        <f t="shared" ref="BI181:BI200" si="28">IF(N181="nulová",J181,0)</f>
        <v>0</v>
      </c>
      <c r="BJ181" s="14" t="s">
        <v>84</v>
      </c>
      <c r="BK181" s="212">
        <f t="shared" ref="BK181:BK200" si="29">ROUND(I181*H181,2)</f>
        <v>0</v>
      </c>
      <c r="BL181" s="14" t="s">
        <v>152</v>
      </c>
      <c r="BM181" s="211" t="s">
        <v>345</v>
      </c>
    </row>
    <row r="182" spans="1:65" s="2" customFormat="1" ht="16.5" customHeight="1">
      <c r="A182" s="31"/>
      <c r="B182" s="32"/>
      <c r="C182" s="215" t="s">
        <v>346</v>
      </c>
      <c r="D182" s="215" t="s">
        <v>269</v>
      </c>
      <c r="E182" s="216" t="s">
        <v>347</v>
      </c>
      <c r="F182" s="217" t="s">
        <v>348</v>
      </c>
      <c r="G182" s="218" t="s">
        <v>151</v>
      </c>
      <c r="H182" s="219">
        <v>1</v>
      </c>
      <c r="I182" s="220"/>
      <c r="J182" s="221">
        <f t="shared" si="20"/>
        <v>0</v>
      </c>
      <c r="K182" s="222"/>
      <c r="L182" s="223"/>
      <c r="M182" s="224" t="s">
        <v>1</v>
      </c>
      <c r="N182" s="225" t="s">
        <v>41</v>
      </c>
      <c r="O182" s="68"/>
      <c r="P182" s="209">
        <f t="shared" si="21"/>
        <v>0</v>
      </c>
      <c r="Q182" s="209">
        <v>2.4000000000000001E-4</v>
      </c>
      <c r="R182" s="209">
        <f t="shared" si="22"/>
        <v>2.4000000000000001E-4</v>
      </c>
      <c r="S182" s="209">
        <v>0</v>
      </c>
      <c r="T182" s="210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1" t="s">
        <v>272</v>
      </c>
      <c r="AT182" s="211" t="s">
        <v>269</v>
      </c>
      <c r="AU182" s="211" t="s">
        <v>86</v>
      </c>
      <c r="AY182" s="14" t="s">
        <v>129</v>
      </c>
      <c r="BE182" s="212">
        <f t="shared" si="24"/>
        <v>0</v>
      </c>
      <c r="BF182" s="212">
        <f t="shared" si="25"/>
        <v>0</v>
      </c>
      <c r="BG182" s="212">
        <f t="shared" si="26"/>
        <v>0</v>
      </c>
      <c r="BH182" s="212">
        <f t="shared" si="27"/>
        <v>0</v>
      </c>
      <c r="BI182" s="212">
        <f t="shared" si="28"/>
        <v>0</v>
      </c>
      <c r="BJ182" s="14" t="s">
        <v>84</v>
      </c>
      <c r="BK182" s="212">
        <f t="shared" si="29"/>
        <v>0</v>
      </c>
      <c r="BL182" s="14" t="s">
        <v>152</v>
      </c>
      <c r="BM182" s="211" t="s">
        <v>349</v>
      </c>
    </row>
    <row r="183" spans="1:65" s="2" customFormat="1" ht="16.5" customHeight="1">
      <c r="A183" s="31"/>
      <c r="B183" s="32"/>
      <c r="C183" s="215" t="s">
        <v>350</v>
      </c>
      <c r="D183" s="215" t="s">
        <v>269</v>
      </c>
      <c r="E183" s="216" t="s">
        <v>351</v>
      </c>
      <c r="F183" s="217" t="s">
        <v>352</v>
      </c>
      <c r="G183" s="218" t="s">
        <v>151</v>
      </c>
      <c r="H183" s="219">
        <v>7</v>
      </c>
      <c r="I183" s="220"/>
      <c r="J183" s="221">
        <f t="shared" si="20"/>
        <v>0</v>
      </c>
      <c r="K183" s="222"/>
      <c r="L183" s="223"/>
      <c r="M183" s="224" t="s">
        <v>1</v>
      </c>
      <c r="N183" s="225" t="s">
        <v>41</v>
      </c>
      <c r="O183" s="68"/>
      <c r="P183" s="209">
        <f t="shared" si="21"/>
        <v>0</v>
      </c>
      <c r="Q183" s="209">
        <v>5.0000000000000002E-5</v>
      </c>
      <c r="R183" s="209">
        <f t="shared" si="22"/>
        <v>3.5E-4</v>
      </c>
      <c r="S183" s="209">
        <v>0</v>
      </c>
      <c r="T183" s="210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1" t="s">
        <v>272</v>
      </c>
      <c r="AT183" s="211" t="s">
        <v>269</v>
      </c>
      <c r="AU183" s="211" t="s">
        <v>86</v>
      </c>
      <c r="AY183" s="14" t="s">
        <v>129</v>
      </c>
      <c r="BE183" s="212">
        <f t="shared" si="24"/>
        <v>0</v>
      </c>
      <c r="BF183" s="212">
        <f t="shared" si="25"/>
        <v>0</v>
      </c>
      <c r="BG183" s="212">
        <f t="shared" si="26"/>
        <v>0</v>
      </c>
      <c r="BH183" s="212">
        <f t="shared" si="27"/>
        <v>0</v>
      </c>
      <c r="BI183" s="212">
        <f t="shared" si="28"/>
        <v>0</v>
      </c>
      <c r="BJ183" s="14" t="s">
        <v>84</v>
      </c>
      <c r="BK183" s="212">
        <f t="shared" si="29"/>
        <v>0</v>
      </c>
      <c r="BL183" s="14" t="s">
        <v>152</v>
      </c>
      <c r="BM183" s="211" t="s">
        <v>353</v>
      </c>
    </row>
    <row r="184" spans="1:65" s="2" customFormat="1" ht="16.5" customHeight="1">
      <c r="A184" s="31"/>
      <c r="B184" s="32"/>
      <c r="C184" s="215" t="s">
        <v>354</v>
      </c>
      <c r="D184" s="215" t="s">
        <v>269</v>
      </c>
      <c r="E184" s="216" t="s">
        <v>355</v>
      </c>
      <c r="F184" s="217" t="s">
        <v>356</v>
      </c>
      <c r="G184" s="218" t="s">
        <v>151</v>
      </c>
      <c r="H184" s="219">
        <v>17</v>
      </c>
      <c r="I184" s="220"/>
      <c r="J184" s="221">
        <f t="shared" si="20"/>
        <v>0</v>
      </c>
      <c r="K184" s="222"/>
      <c r="L184" s="223"/>
      <c r="M184" s="224" t="s">
        <v>1</v>
      </c>
      <c r="N184" s="225" t="s">
        <v>41</v>
      </c>
      <c r="O184" s="68"/>
      <c r="P184" s="209">
        <f t="shared" si="21"/>
        <v>0</v>
      </c>
      <c r="Q184" s="209">
        <v>5.0000000000000002E-5</v>
      </c>
      <c r="R184" s="209">
        <f t="shared" si="22"/>
        <v>8.5000000000000006E-4</v>
      </c>
      <c r="S184" s="209">
        <v>0</v>
      </c>
      <c r="T184" s="210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1" t="s">
        <v>272</v>
      </c>
      <c r="AT184" s="211" t="s">
        <v>269</v>
      </c>
      <c r="AU184" s="211" t="s">
        <v>86</v>
      </c>
      <c r="AY184" s="14" t="s">
        <v>129</v>
      </c>
      <c r="BE184" s="212">
        <f t="shared" si="24"/>
        <v>0</v>
      </c>
      <c r="BF184" s="212">
        <f t="shared" si="25"/>
        <v>0</v>
      </c>
      <c r="BG184" s="212">
        <f t="shared" si="26"/>
        <v>0</v>
      </c>
      <c r="BH184" s="212">
        <f t="shared" si="27"/>
        <v>0</v>
      </c>
      <c r="BI184" s="212">
        <f t="shared" si="28"/>
        <v>0</v>
      </c>
      <c r="BJ184" s="14" t="s">
        <v>84</v>
      </c>
      <c r="BK184" s="212">
        <f t="shared" si="29"/>
        <v>0</v>
      </c>
      <c r="BL184" s="14" t="s">
        <v>152</v>
      </c>
      <c r="BM184" s="211" t="s">
        <v>357</v>
      </c>
    </row>
    <row r="185" spans="1:65" s="2" customFormat="1" ht="16.5" customHeight="1">
      <c r="A185" s="31"/>
      <c r="B185" s="32"/>
      <c r="C185" s="215" t="s">
        <v>358</v>
      </c>
      <c r="D185" s="215" t="s">
        <v>269</v>
      </c>
      <c r="E185" s="216" t="s">
        <v>359</v>
      </c>
      <c r="F185" s="217" t="s">
        <v>360</v>
      </c>
      <c r="G185" s="218" t="s">
        <v>151</v>
      </c>
      <c r="H185" s="219">
        <v>20</v>
      </c>
      <c r="I185" s="220"/>
      <c r="J185" s="221">
        <f t="shared" si="20"/>
        <v>0</v>
      </c>
      <c r="K185" s="222"/>
      <c r="L185" s="223"/>
      <c r="M185" s="224" t="s">
        <v>1</v>
      </c>
      <c r="N185" s="225" t="s">
        <v>41</v>
      </c>
      <c r="O185" s="68"/>
      <c r="P185" s="209">
        <f t="shared" si="21"/>
        <v>0</v>
      </c>
      <c r="Q185" s="209">
        <v>5.0000000000000002E-5</v>
      </c>
      <c r="R185" s="209">
        <f t="shared" si="22"/>
        <v>1E-3</v>
      </c>
      <c r="S185" s="209">
        <v>0</v>
      </c>
      <c r="T185" s="210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1" t="s">
        <v>272</v>
      </c>
      <c r="AT185" s="211" t="s">
        <v>269</v>
      </c>
      <c r="AU185" s="211" t="s">
        <v>86</v>
      </c>
      <c r="AY185" s="14" t="s">
        <v>129</v>
      </c>
      <c r="BE185" s="212">
        <f t="shared" si="24"/>
        <v>0</v>
      </c>
      <c r="BF185" s="212">
        <f t="shared" si="25"/>
        <v>0</v>
      </c>
      <c r="BG185" s="212">
        <f t="shared" si="26"/>
        <v>0</v>
      </c>
      <c r="BH185" s="212">
        <f t="shared" si="27"/>
        <v>0</v>
      </c>
      <c r="BI185" s="212">
        <f t="shared" si="28"/>
        <v>0</v>
      </c>
      <c r="BJ185" s="14" t="s">
        <v>84</v>
      </c>
      <c r="BK185" s="212">
        <f t="shared" si="29"/>
        <v>0</v>
      </c>
      <c r="BL185" s="14" t="s">
        <v>152</v>
      </c>
      <c r="BM185" s="211" t="s">
        <v>361</v>
      </c>
    </row>
    <row r="186" spans="1:65" s="2" customFormat="1" ht="21.75" customHeight="1">
      <c r="A186" s="31"/>
      <c r="B186" s="32"/>
      <c r="C186" s="215" t="s">
        <v>362</v>
      </c>
      <c r="D186" s="215" t="s">
        <v>269</v>
      </c>
      <c r="E186" s="216" t="s">
        <v>363</v>
      </c>
      <c r="F186" s="217" t="s">
        <v>364</v>
      </c>
      <c r="G186" s="218" t="s">
        <v>151</v>
      </c>
      <c r="H186" s="219">
        <v>1</v>
      </c>
      <c r="I186" s="220"/>
      <c r="J186" s="221">
        <f t="shared" si="20"/>
        <v>0</v>
      </c>
      <c r="K186" s="222"/>
      <c r="L186" s="223"/>
      <c r="M186" s="224" t="s">
        <v>1</v>
      </c>
      <c r="N186" s="225" t="s">
        <v>41</v>
      </c>
      <c r="O186" s="68"/>
      <c r="P186" s="209">
        <f t="shared" si="21"/>
        <v>0</v>
      </c>
      <c r="Q186" s="209">
        <v>0</v>
      </c>
      <c r="R186" s="209">
        <f t="shared" si="22"/>
        <v>0</v>
      </c>
      <c r="S186" s="209">
        <v>0</v>
      </c>
      <c r="T186" s="210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1" t="s">
        <v>272</v>
      </c>
      <c r="AT186" s="211" t="s">
        <v>269</v>
      </c>
      <c r="AU186" s="211" t="s">
        <v>86</v>
      </c>
      <c r="AY186" s="14" t="s">
        <v>129</v>
      </c>
      <c r="BE186" s="212">
        <f t="shared" si="24"/>
        <v>0</v>
      </c>
      <c r="BF186" s="212">
        <f t="shared" si="25"/>
        <v>0</v>
      </c>
      <c r="BG186" s="212">
        <f t="shared" si="26"/>
        <v>0</v>
      </c>
      <c r="BH186" s="212">
        <f t="shared" si="27"/>
        <v>0</v>
      </c>
      <c r="BI186" s="212">
        <f t="shared" si="28"/>
        <v>0</v>
      </c>
      <c r="BJ186" s="14" t="s">
        <v>84</v>
      </c>
      <c r="BK186" s="212">
        <f t="shared" si="29"/>
        <v>0</v>
      </c>
      <c r="BL186" s="14" t="s">
        <v>152</v>
      </c>
      <c r="BM186" s="211" t="s">
        <v>365</v>
      </c>
    </row>
    <row r="187" spans="1:65" s="2" customFormat="1" ht="16.5" customHeight="1">
      <c r="A187" s="31"/>
      <c r="B187" s="32"/>
      <c r="C187" s="215" t="s">
        <v>366</v>
      </c>
      <c r="D187" s="215" t="s">
        <v>269</v>
      </c>
      <c r="E187" s="216" t="s">
        <v>367</v>
      </c>
      <c r="F187" s="217" t="s">
        <v>368</v>
      </c>
      <c r="G187" s="218" t="s">
        <v>151</v>
      </c>
      <c r="H187" s="219">
        <v>249</v>
      </c>
      <c r="I187" s="220"/>
      <c r="J187" s="221">
        <f t="shared" si="20"/>
        <v>0</v>
      </c>
      <c r="K187" s="222"/>
      <c r="L187" s="223"/>
      <c r="M187" s="224" t="s">
        <v>1</v>
      </c>
      <c r="N187" s="225" t="s">
        <v>41</v>
      </c>
      <c r="O187" s="68"/>
      <c r="P187" s="209">
        <f t="shared" si="21"/>
        <v>0</v>
      </c>
      <c r="Q187" s="209">
        <v>6.0000000000000002E-5</v>
      </c>
      <c r="R187" s="209">
        <f t="shared" si="22"/>
        <v>1.494E-2</v>
      </c>
      <c r="S187" s="209">
        <v>0</v>
      </c>
      <c r="T187" s="210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1" t="s">
        <v>272</v>
      </c>
      <c r="AT187" s="211" t="s">
        <v>269</v>
      </c>
      <c r="AU187" s="211" t="s">
        <v>86</v>
      </c>
      <c r="AY187" s="14" t="s">
        <v>129</v>
      </c>
      <c r="BE187" s="212">
        <f t="shared" si="24"/>
        <v>0</v>
      </c>
      <c r="BF187" s="212">
        <f t="shared" si="25"/>
        <v>0</v>
      </c>
      <c r="BG187" s="212">
        <f t="shared" si="26"/>
        <v>0</v>
      </c>
      <c r="BH187" s="212">
        <f t="shared" si="27"/>
        <v>0</v>
      </c>
      <c r="BI187" s="212">
        <f t="shared" si="28"/>
        <v>0</v>
      </c>
      <c r="BJ187" s="14" t="s">
        <v>84</v>
      </c>
      <c r="BK187" s="212">
        <f t="shared" si="29"/>
        <v>0</v>
      </c>
      <c r="BL187" s="14" t="s">
        <v>152</v>
      </c>
      <c r="BM187" s="211" t="s">
        <v>369</v>
      </c>
    </row>
    <row r="188" spans="1:65" s="2" customFormat="1" ht="16.5" customHeight="1">
      <c r="A188" s="31"/>
      <c r="B188" s="32"/>
      <c r="C188" s="215" t="s">
        <v>370</v>
      </c>
      <c r="D188" s="215" t="s">
        <v>269</v>
      </c>
      <c r="E188" s="216" t="s">
        <v>371</v>
      </c>
      <c r="F188" s="217" t="s">
        <v>372</v>
      </c>
      <c r="G188" s="218" t="s">
        <v>151</v>
      </c>
      <c r="H188" s="219">
        <v>0</v>
      </c>
      <c r="I188" s="220"/>
      <c r="J188" s="221">
        <f t="shared" si="20"/>
        <v>0</v>
      </c>
      <c r="K188" s="222"/>
      <c r="L188" s="223"/>
      <c r="M188" s="224" t="s">
        <v>1</v>
      </c>
      <c r="N188" s="225" t="s">
        <v>41</v>
      </c>
      <c r="O188" s="68"/>
      <c r="P188" s="209">
        <f t="shared" si="21"/>
        <v>0</v>
      </c>
      <c r="Q188" s="209">
        <v>6.0000000000000002E-5</v>
      </c>
      <c r="R188" s="209">
        <f t="shared" si="22"/>
        <v>0</v>
      </c>
      <c r="S188" s="209">
        <v>0</v>
      </c>
      <c r="T188" s="210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1" t="s">
        <v>272</v>
      </c>
      <c r="AT188" s="211" t="s">
        <v>269</v>
      </c>
      <c r="AU188" s="211" t="s">
        <v>86</v>
      </c>
      <c r="AY188" s="14" t="s">
        <v>129</v>
      </c>
      <c r="BE188" s="212">
        <f t="shared" si="24"/>
        <v>0</v>
      </c>
      <c r="BF188" s="212">
        <f t="shared" si="25"/>
        <v>0</v>
      </c>
      <c r="BG188" s="212">
        <f t="shared" si="26"/>
        <v>0</v>
      </c>
      <c r="BH188" s="212">
        <f t="shared" si="27"/>
        <v>0</v>
      </c>
      <c r="BI188" s="212">
        <f t="shared" si="28"/>
        <v>0</v>
      </c>
      <c r="BJ188" s="14" t="s">
        <v>84</v>
      </c>
      <c r="BK188" s="212">
        <f t="shared" si="29"/>
        <v>0</v>
      </c>
      <c r="BL188" s="14" t="s">
        <v>152</v>
      </c>
      <c r="BM188" s="211" t="s">
        <v>373</v>
      </c>
    </row>
    <row r="189" spans="1:65" s="2" customFormat="1" ht="16.5" customHeight="1">
      <c r="A189" s="31"/>
      <c r="B189" s="32"/>
      <c r="C189" s="215" t="s">
        <v>374</v>
      </c>
      <c r="D189" s="215" t="s">
        <v>269</v>
      </c>
      <c r="E189" s="216" t="s">
        <v>375</v>
      </c>
      <c r="F189" s="217" t="s">
        <v>376</v>
      </c>
      <c r="G189" s="218" t="s">
        <v>151</v>
      </c>
      <c r="H189" s="219">
        <v>1</v>
      </c>
      <c r="I189" s="220"/>
      <c r="J189" s="221">
        <f t="shared" si="20"/>
        <v>0</v>
      </c>
      <c r="K189" s="222"/>
      <c r="L189" s="223"/>
      <c r="M189" s="224" t="s">
        <v>1</v>
      </c>
      <c r="N189" s="225" t="s">
        <v>41</v>
      </c>
      <c r="O189" s="68"/>
      <c r="P189" s="209">
        <f t="shared" si="21"/>
        <v>0</v>
      </c>
      <c r="Q189" s="209">
        <v>2.5000000000000001E-4</v>
      </c>
      <c r="R189" s="209">
        <f t="shared" si="22"/>
        <v>2.5000000000000001E-4</v>
      </c>
      <c r="S189" s="209">
        <v>0</v>
      </c>
      <c r="T189" s="210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1" t="s">
        <v>272</v>
      </c>
      <c r="AT189" s="211" t="s">
        <v>269</v>
      </c>
      <c r="AU189" s="211" t="s">
        <v>86</v>
      </c>
      <c r="AY189" s="14" t="s">
        <v>129</v>
      </c>
      <c r="BE189" s="212">
        <f t="shared" si="24"/>
        <v>0</v>
      </c>
      <c r="BF189" s="212">
        <f t="shared" si="25"/>
        <v>0</v>
      </c>
      <c r="BG189" s="212">
        <f t="shared" si="26"/>
        <v>0</v>
      </c>
      <c r="BH189" s="212">
        <f t="shared" si="27"/>
        <v>0</v>
      </c>
      <c r="BI189" s="212">
        <f t="shared" si="28"/>
        <v>0</v>
      </c>
      <c r="BJ189" s="14" t="s">
        <v>84</v>
      </c>
      <c r="BK189" s="212">
        <f t="shared" si="29"/>
        <v>0</v>
      </c>
      <c r="BL189" s="14" t="s">
        <v>152</v>
      </c>
      <c r="BM189" s="211" t="s">
        <v>377</v>
      </c>
    </row>
    <row r="190" spans="1:65" s="2" customFormat="1" ht="16.5" customHeight="1">
      <c r="A190" s="31"/>
      <c r="B190" s="32"/>
      <c r="C190" s="215" t="s">
        <v>378</v>
      </c>
      <c r="D190" s="215" t="s">
        <v>269</v>
      </c>
      <c r="E190" s="216" t="s">
        <v>379</v>
      </c>
      <c r="F190" s="217" t="s">
        <v>380</v>
      </c>
      <c r="G190" s="218" t="s">
        <v>151</v>
      </c>
      <c r="H190" s="219">
        <v>4</v>
      </c>
      <c r="I190" s="220"/>
      <c r="J190" s="221">
        <f t="shared" si="20"/>
        <v>0</v>
      </c>
      <c r="K190" s="222"/>
      <c r="L190" s="223"/>
      <c r="M190" s="224" t="s">
        <v>1</v>
      </c>
      <c r="N190" s="225" t="s">
        <v>41</v>
      </c>
      <c r="O190" s="68"/>
      <c r="P190" s="209">
        <f t="shared" si="21"/>
        <v>0</v>
      </c>
      <c r="Q190" s="209">
        <v>3.3999999999999998E-3</v>
      </c>
      <c r="R190" s="209">
        <f t="shared" si="22"/>
        <v>1.3599999999999999E-2</v>
      </c>
      <c r="S190" s="209">
        <v>0</v>
      </c>
      <c r="T190" s="210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1" t="s">
        <v>272</v>
      </c>
      <c r="AT190" s="211" t="s">
        <v>269</v>
      </c>
      <c r="AU190" s="211" t="s">
        <v>86</v>
      </c>
      <c r="AY190" s="14" t="s">
        <v>129</v>
      </c>
      <c r="BE190" s="212">
        <f t="shared" si="24"/>
        <v>0</v>
      </c>
      <c r="BF190" s="212">
        <f t="shared" si="25"/>
        <v>0</v>
      </c>
      <c r="BG190" s="212">
        <f t="shared" si="26"/>
        <v>0</v>
      </c>
      <c r="BH190" s="212">
        <f t="shared" si="27"/>
        <v>0</v>
      </c>
      <c r="BI190" s="212">
        <f t="shared" si="28"/>
        <v>0</v>
      </c>
      <c r="BJ190" s="14" t="s">
        <v>84</v>
      </c>
      <c r="BK190" s="212">
        <f t="shared" si="29"/>
        <v>0</v>
      </c>
      <c r="BL190" s="14" t="s">
        <v>152</v>
      </c>
      <c r="BM190" s="211" t="s">
        <v>381</v>
      </c>
    </row>
    <row r="191" spans="1:65" s="2" customFormat="1" ht="21.75" customHeight="1">
      <c r="A191" s="31"/>
      <c r="B191" s="32"/>
      <c r="C191" s="215" t="s">
        <v>382</v>
      </c>
      <c r="D191" s="215" t="s">
        <v>269</v>
      </c>
      <c r="E191" s="216" t="s">
        <v>383</v>
      </c>
      <c r="F191" s="217" t="s">
        <v>384</v>
      </c>
      <c r="G191" s="218" t="s">
        <v>151</v>
      </c>
      <c r="H191" s="219">
        <v>49</v>
      </c>
      <c r="I191" s="220"/>
      <c r="J191" s="221">
        <f t="shared" si="20"/>
        <v>0</v>
      </c>
      <c r="K191" s="222"/>
      <c r="L191" s="223"/>
      <c r="M191" s="224" t="s">
        <v>1</v>
      </c>
      <c r="N191" s="225" t="s">
        <v>41</v>
      </c>
      <c r="O191" s="68"/>
      <c r="P191" s="209">
        <f t="shared" si="21"/>
        <v>0</v>
      </c>
      <c r="Q191" s="209">
        <v>5.0000000000000002E-5</v>
      </c>
      <c r="R191" s="209">
        <f t="shared" si="22"/>
        <v>2.4499999999999999E-3</v>
      </c>
      <c r="S191" s="209">
        <v>0</v>
      </c>
      <c r="T191" s="210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1" t="s">
        <v>272</v>
      </c>
      <c r="AT191" s="211" t="s">
        <v>269</v>
      </c>
      <c r="AU191" s="211" t="s">
        <v>86</v>
      </c>
      <c r="AY191" s="14" t="s">
        <v>129</v>
      </c>
      <c r="BE191" s="212">
        <f t="shared" si="24"/>
        <v>0</v>
      </c>
      <c r="BF191" s="212">
        <f t="shared" si="25"/>
        <v>0</v>
      </c>
      <c r="BG191" s="212">
        <f t="shared" si="26"/>
        <v>0</v>
      </c>
      <c r="BH191" s="212">
        <f t="shared" si="27"/>
        <v>0</v>
      </c>
      <c r="BI191" s="212">
        <f t="shared" si="28"/>
        <v>0</v>
      </c>
      <c r="BJ191" s="14" t="s">
        <v>84</v>
      </c>
      <c r="BK191" s="212">
        <f t="shared" si="29"/>
        <v>0</v>
      </c>
      <c r="BL191" s="14" t="s">
        <v>152</v>
      </c>
      <c r="BM191" s="211" t="s">
        <v>385</v>
      </c>
    </row>
    <row r="192" spans="1:65" s="2" customFormat="1" ht="16.5" customHeight="1">
      <c r="A192" s="31"/>
      <c r="B192" s="32"/>
      <c r="C192" s="215" t="s">
        <v>386</v>
      </c>
      <c r="D192" s="215" t="s">
        <v>269</v>
      </c>
      <c r="E192" s="216" t="s">
        <v>387</v>
      </c>
      <c r="F192" s="217" t="s">
        <v>388</v>
      </c>
      <c r="G192" s="218" t="s">
        <v>151</v>
      </c>
      <c r="H192" s="219">
        <v>2</v>
      </c>
      <c r="I192" s="220"/>
      <c r="J192" s="221">
        <f t="shared" si="20"/>
        <v>0</v>
      </c>
      <c r="K192" s="222"/>
      <c r="L192" s="223"/>
      <c r="M192" s="224" t="s">
        <v>1</v>
      </c>
      <c r="N192" s="225" t="s">
        <v>41</v>
      </c>
      <c r="O192" s="68"/>
      <c r="P192" s="209">
        <f t="shared" si="21"/>
        <v>0</v>
      </c>
      <c r="Q192" s="209">
        <v>3.0000000000000001E-5</v>
      </c>
      <c r="R192" s="209">
        <f t="shared" si="22"/>
        <v>6.0000000000000002E-5</v>
      </c>
      <c r="S192" s="209">
        <v>0</v>
      </c>
      <c r="T192" s="210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1" t="s">
        <v>272</v>
      </c>
      <c r="AT192" s="211" t="s">
        <v>269</v>
      </c>
      <c r="AU192" s="211" t="s">
        <v>86</v>
      </c>
      <c r="AY192" s="14" t="s">
        <v>129</v>
      </c>
      <c r="BE192" s="212">
        <f t="shared" si="24"/>
        <v>0</v>
      </c>
      <c r="BF192" s="212">
        <f t="shared" si="25"/>
        <v>0</v>
      </c>
      <c r="BG192" s="212">
        <f t="shared" si="26"/>
        <v>0</v>
      </c>
      <c r="BH192" s="212">
        <f t="shared" si="27"/>
        <v>0</v>
      </c>
      <c r="BI192" s="212">
        <f t="shared" si="28"/>
        <v>0</v>
      </c>
      <c r="BJ192" s="14" t="s">
        <v>84</v>
      </c>
      <c r="BK192" s="212">
        <f t="shared" si="29"/>
        <v>0</v>
      </c>
      <c r="BL192" s="14" t="s">
        <v>152</v>
      </c>
      <c r="BM192" s="211" t="s">
        <v>389</v>
      </c>
    </row>
    <row r="193" spans="1:65" s="2" customFormat="1" ht="33" customHeight="1">
      <c r="A193" s="31"/>
      <c r="B193" s="32"/>
      <c r="C193" s="215" t="s">
        <v>390</v>
      </c>
      <c r="D193" s="215" t="s">
        <v>269</v>
      </c>
      <c r="E193" s="216" t="s">
        <v>391</v>
      </c>
      <c r="F193" s="217" t="s">
        <v>392</v>
      </c>
      <c r="G193" s="218" t="s">
        <v>151</v>
      </c>
      <c r="H193" s="219">
        <v>57</v>
      </c>
      <c r="I193" s="220"/>
      <c r="J193" s="221">
        <f t="shared" si="20"/>
        <v>0</v>
      </c>
      <c r="K193" s="222"/>
      <c r="L193" s="223"/>
      <c r="M193" s="224" t="s">
        <v>1</v>
      </c>
      <c r="N193" s="225" t="s">
        <v>41</v>
      </c>
      <c r="O193" s="68"/>
      <c r="P193" s="209">
        <f t="shared" si="21"/>
        <v>0</v>
      </c>
      <c r="Q193" s="209">
        <v>9.0000000000000006E-5</v>
      </c>
      <c r="R193" s="209">
        <f t="shared" si="22"/>
        <v>5.13E-3</v>
      </c>
      <c r="S193" s="209">
        <v>0</v>
      </c>
      <c r="T193" s="210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1" t="s">
        <v>272</v>
      </c>
      <c r="AT193" s="211" t="s">
        <v>269</v>
      </c>
      <c r="AU193" s="211" t="s">
        <v>86</v>
      </c>
      <c r="AY193" s="14" t="s">
        <v>129</v>
      </c>
      <c r="BE193" s="212">
        <f t="shared" si="24"/>
        <v>0</v>
      </c>
      <c r="BF193" s="212">
        <f t="shared" si="25"/>
        <v>0</v>
      </c>
      <c r="BG193" s="212">
        <f t="shared" si="26"/>
        <v>0</v>
      </c>
      <c r="BH193" s="212">
        <f t="shared" si="27"/>
        <v>0</v>
      </c>
      <c r="BI193" s="212">
        <f t="shared" si="28"/>
        <v>0</v>
      </c>
      <c r="BJ193" s="14" t="s">
        <v>84</v>
      </c>
      <c r="BK193" s="212">
        <f t="shared" si="29"/>
        <v>0</v>
      </c>
      <c r="BL193" s="14" t="s">
        <v>152</v>
      </c>
      <c r="BM193" s="211" t="s">
        <v>393</v>
      </c>
    </row>
    <row r="194" spans="1:65" s="2" customFormat="1" ht="16.5" customHeight="1">
      <c r="A194" s="31"/>
      <c r="B194" s="32"/>
      <c r="C194" s="215" t="s">
        <v>394</v>
      </c>
      <c r="D194" s="215" t="s">
        <v>269</v>
      </c>
      <c r="E194" s="216" t="s">
        <v>395</v>
      </c>
      <c r="F194" s="217" t="s">
        <v>396</v>
      </c>
      <c r="G194" s="218" t="s">
        <v>151</v>
      </c>
      <c r="H194" s="219">
        <v>306</v>
      </c>
      <c r="I194" s="220"/>
      <c r="J194" s="221">
        <f t="shared" si="20"/>
        <v>0</v>
      </c>
      <c r="K194" s="222"/>
      <c r="L194" s="223"/>
      <c r="M194" s="224" t="s">
        <v>1</v>
      </c>
      <c r="N194" s="225" t="s">
        <v>41</v>
      </c>
      <c r="O194" s="68"/>
      <c r="P194" s="209">
        <f t="shared" si="21"/>
        <v>0</v>
      </c>
      <c r="Q194" s="209">
        <v>3.0000000000000001E-5</v>
      </c>
      <c r="R194" s="209">
        <f t="shared" si="22"/>
        <v>9.1800000000000007E-3</v>
      </c>
      <c r="S194" s="209">
        <v>0</v>
      </c>
      <c r="T194" s="210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1" t="s">
        <v>272</v>
      </c>
      <c r="AT194" s="211" t="s">
        <v>269</v>
      </c>
      <c r="AU194" s="211" t="s">
        <v>86</v>
      </c>
      <c r="AY194" s="14" t="s">
        <v>129</v>
      </c>
      <c r="BE194" s="212">
        <f t="shared" si="24"/>
        <v>0</v>
      </c>
      <c r="BF194" s="212">
        <f t="shared" si="25"/>
        <v>0</v>
      </c>
      <c r="BG194" s="212">
        <f t="shared" si="26"/>
        <v>0</v>
      </c>
      <c r="BH194" s="212">
        <f t="shared" si="27"/>
        <v>0</v>
      </c>
      <c r="BI194" s="212">
        <f t="shared" si="28"/>
        <v>0</v>
      </c>
      <c r="BJ194" s="14" t="s">
        <v>84</v>
      </c>
      <c r="BK194" s="212">
        <f t="shared" si="29"/>
        <v>0</v>
      </c>
      <c r="BL194" s="14" t="s">
        <v>152</v>
      </c>
      <c r="BM194" s="211" t="s">
        <v>397</v>
      </c>
    </row>
    <row r="195" spans="1:65" s="2" customFormat="1" ht="21.75" customHeight="1">
      <c r="A195" s="31"/>
      <c r="B195" s="32"/>
      <c r="C195" s="215" t="s">
        <v>398</v>
      </c>
      <c r="D195" s="215" t="s">
        <v>269</v>
      </c>
      <c r="E195" s="216" t="s">
        <v>399</v>
      </c>
      <c r="F195" s="217" t="s">
        <v>400</v>
      </c>
      <c r="G195" s="218" t="s">
        <v>151</v>
      </c>
      <c r="H195" s="219">
        <v>1</v>
      </c>
      <c r="I195" s="220"/>
      <c r="J195" s="221">
        <f t="shared" si="20"/>
        <v>0</v>
      </c>
      <c r="K195" s="222"/>
      <c r="L195" s="223"/>
      <c r="M195" s="224" t="s">
        <v>1</v>
      </c>
      <c r="N195" s="225" t="s">
        <v>41</v>
      </c>
      <c r="O195" s="68"/>
      <c r="P195" s="209">
        <f t="shared" si="21"/>
        <v>0</v>
      </c>
      <c r="Q195" s="209">
        <v>2.4000000000000001E-4</v>
      </c>
      <c r="R195" s="209">
        <f t="shared" si="22"/>
        <v>2.4000000000000001E-4</v>
      </c>
      <c r="S195" s="209">
        <v>0</v>
      </c>
      <c r="T195" s="210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1" t="s">
        <v>272</v>
      </c>
      <c r="AT195" s="211" t="s">
        <v>269</v>
      </c>
      <c r="AU195" s="211" t="s">
        <v>86</v>
      </c>
      <c r="AY195" s="14" t="s">
        <v>129</v>
      </c>
      <c r="BE195" s="212">
        <f t="shared" si="24"/>
        <v>0</v>
      </c>
      <c r="BF195" s="212">
        <f t="shared" si="25"/>
        <v>0</v>
      </c>
      <c r="BG195" s="212">
        <f t="shared" si="26"/>
        <v>0</v>
      </c>
      <c r="BH195" s="212">
        <f t="shared" si="27"/>
        <v>0</v>
      </c>
      <c r="BI195" s="212">
        <f t="shared" si="28"/>
        <v>0</v>
      </c>
      <c r="BJ195" s="14" t="s">
        <v>84</v>
      </c>
      <c r="BK195" s="212">
        <f t="shared" si="29"/>
        <v>0</v>
      </c>
      <c r="BL195" s="14" t="s">
        <v>152</v>
      </c>
      <c r="BM195" s="211" t="s">
        <v>401</v>
      </c>
    </row>
    <row r="196" spans="1:65" s="2" customFormat="1" ht="16.5" customHeight="1">
      <c r="A196" s="31"/>
      <c r="B196" s="32"/>
      <c r="C196" s="215" t="s">
        <v>402</v>
      </c>
      <c r="D196" s="215" t="s">
        <v>269</v>
      </c>
      <c r="E196" s="216" t="s">
        <v>403</v>
      </c>
      <c r="F196" s="217" t="s">
        <v>404</v>
      </c>
      <c r="G196" s="218" t="s">
        <v>151</v>
      </c>
      <c r="H196" s="219">
        <v>1</v>
      </c>
      <c r="I196" s="220"/>
      <c r="J196" s="221">
        <f t="shared" si="20"/>
        <v>0</v>
      </c>
      <c r="K196" s="222"/>
      <c r="L196" s="223"/>
      <c r="M196" s="224" t="s">
        <v>1</v>
      </c>
      <c r="N196" s="225" t="s">
        <v>41</v>
      </c>
      <c r="O196" s="68"/>
      <c r="P196" s="209">
        <f t="shared" si="21"/>
        <v>0</v>
      </c>
      <c r="Q196" s="209">
        <v>1E-4</v>
      </c>
      <c r="R196" s="209">
        <f t="shared" si="22"/>
        <v>1E-4</v>
      </c>
      <c r="S196" s="209">
        <v>0</v>
      </c>
      <c r="T196" s="210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1" t="s">
        <v>272</v>
      </c>
      <c r="AT196" s="211" t="s">
        <v>269</v>
      </c>
      <c r="AU196" s="211" t="s">
        <v>86</v>
      </c>
      <c r="AY196" s="14" t="s">
        <v>129</v>
      </c>
      <c r="BE196" s="212">
        <f t="shared" si="24"/>
        <v>0</v>
      </c>
      <c r="BF196" s="212">
        <f t="shared" si="25"/>
        <v>0</v>
      </c>
      <c r="BG196" s="212">
        <f t="shared" si="26"/>
        <v>0</v>
      </c>
      <c r="BH196" s="212">
        <f t="shared" si="27"/>
        <v>0</v>
      </c>
      <c r="BI196" s="212">
        <f t="shared" si="28"/>
        <v>0</v>
      </c>
      <c r="BJ196" s="14" t="s">
        <v>84</v>
      </c>
      <c r="BK196" s="212">
        <f t="shared" si="29"/>
        <v>0</v>
      </c>
      <c r="BL196" s="14" t="s">
        <v>152</v>
      </c>
      <c r="BM196" s="211" t="s">
        <v>405</v>
      </c>
    </row>
    <row r="197" spans="1:65" s="2" customFormat="1" ht="16.5" customHeight="1">
      <c r="A197" s="31"/>
      <c r="B197" s="32"/>
      <c r="C197" s="215" t="s">
        <v>406</v>
      </c>
      <c r="D197" s="215" t="s">
        <v>269</v>
      </c>
      <c r="E197" s="216" t="s">
        <v>407</v>
      </c>
      <c r="F197" s="217" t="s">
        <v>408</v>
      </c>
      <c r="G197" s="218" t="s">
        <v>142</v>
      </c>
      <c r="H197" s="219">
        <v>118</v>
      </c>
      <c r="I197" s="220"/>
      <c r="J197" s="221">
        <f t="shared" si="20"/>
        <v>0</v>
      </c>
      <c r="K197" s="222"/>
      <c r="L197" s="223"/>
      <c r="M197" s="224" t="s">
        <v>1</v>
      </c>
      <c r="N197" s="225" t="s">
        <v>41</v>
      </c>
      <c r="O197" s="68"/>
      <c r="P197" s="209">
        <f t="shared" si="21"/>
        <v>0</v>
      </c>
      <c r="Q197" s="209">
        <v>1.788E-2</v>
      </c>
      <c r="R197" s="209">
        <f t="shared" si="22"/>
        <v>2.1098400000000002</v>
      </c>
      <c r="S197" s="209">
        <v>0</v>
      </c>
      <c r="T197" s="210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1" t="s">
        <v>272</v>
      </c>
      <c r="AT197" s="211" t="s">
        <v>269</v>
      </c>
      <c r="AU197" s="211" t="s">
        <v>86</v>
      </c>
      <c r="AY197" s="14" t="s">
        <v>129</v>
      </c>
      <c r="BE197" s="212">
        <f t="shared" si="24"/>
        <v>0</v>
      </c>
      <c r="BF197" s="212">
        <f t="shared" si="25"/>
        <v>0</v>
      </c>
      <c r="BG197" s="212">
        <f t="shared" si="26"/>
        <v>0</v>
      </c>
      <c r="BH197" s="212">
        <f t="shared" si="27"/>
        <v>0</v>
      </c>
      <c r="BI197" s="212">
        <f t="shared" si="28"/>
        <v>0</v>
      </c>
      <c r="BJ197" s="14" t="s">
        <v>84</v>
      </c>
      <c r="BK197" s="212">
        <f t="shared" si="29"/>
        <v>0</v>
      </c>
      <c r="BL197" s="14" t="s">
        <v>152</v>
      </c>
      <c r="BM197" s="211" t="s">
        <v>409</v>
      </c>
    </row>
    <row r="198" spans="1:65" s="2" customFormat="1" ht="16.5" customHeight="1">
      <c r="A198" s="31"/>
      <c r="B198" s="32"/>
      <c r="C198" s="215" t="s">
        <v>410</v>
      </c>
      <c r="D198" s="215" t="s">
        <v>269</v>
      </c>
      <c r="E198" s="216" t="s">
        <v>411</v>
      </c>
      <c r="F198" s="217" t="s">
        <v>412</v>
      </c>
      <c r="G198" s="218" t="s">
        <v>413</v>
      </c>
      <c r="H198" s="219">
        <v>10</v>
      </c>
      <c r="I198" s="220"/>
      <c r="J198" s="221">
        <f t="shared" si="20"/>
        <v>0</v>
      </c>
      <c r="K198" s="222"/>
      <c r="L198" s="223"/>
      <c r="M198" s="224" t="s">
        <v>1</v>
      </c>
      <c r="N198" s="225" t="s">
        <v>41</v>
      </c>
      <c r="O198" s="68"/>
      <c r="P198" s="209">
        <f t="shared" si="21"/>
        <v>0</v>
      </c>
      <c r="Q198" s="209">
        <v>1.788E-2</v>
      </c>
      <c r="R198" s="209">
        <f t="shared" si="22"/>
        <v>0.17880000000000001</v>
      </c>
      <c r="S198" s="209">
        <v>0</v>
      </c>
      <c r="T198" s="210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1" t="s">
        <v>272</v>
      </c>
      <c r="AT198" s="211" t="s">
        <v>269</v>
      </c>
      <c r="AU198" s="211" t="s">
        <v>86</v>
      </c>
      <c r="AY198" s="14" t="s">
        <v>129</v>
      </c>
      <c r="BE198" s="212">
        <f t="shared" si="24"/>
        <v>0</v>
      </c>
      <c r="BF198" s="212">
        <f t="shared" si="25"/>
        <v>0</v>
      </c>
      <c r="BG198" s="212">
        <f t="shared" si="26"/>
        <v>0</v>
      </c>
      <c r="BH198" s="212">
        <f t="shared" si="27"/>
        <v>0</v>
      </c>
      <c r="BI198" s="212">
        <f t="shared" si="28"/>
        <v>0</v>
      </c>
      <c r="BJ198" s="14" t="s">
        <v>84</v>
      </c>
      <c r="BK198" s="212">
        <f t="shared" si="29"/>
        <v>0</v>
      </c>
      <c r="BL198" s="14" t="s">
        <v>152</v>
      </c>
      <c r="BM198" s="211" t="s">
        <v>414</v>
      </c>
    </row>
    <row r="199" spans="1:65" s="2" customFormat="1" ht="16.5" customHeight="1">
      <c r="A199" s="31"/>
      <c r="B199" s="32"/>
      <c r="C199" s="215" t="s">
        <v>415</v>
      </c>
      <c r="D199" s="215" t="s">
        <v>269</v>
      </c>
      <c r="E199" s="216" t="s">
        <v>416</v>
      </c>
      <c r="F199" s="217" t="s">
        <v>417</v>
      </c>
      <c r="G199" s="218" t="s">
        <v>413</v>
      </c>
      <c r="H199" s="219">
        <v>15</v>
      </c>
      <c r="I199" s="220"/>
      <c r="J199" s="221">
        <f t="shared" si="20"/>
        <v>0</v>
      </c>
      <c r="K199" s="222"/>
      <c r="L199" s="223"/>
      <c r="M199" s="224" t="s">
        <v>1</v>
      </c>
      <c r="N199" s="225" t="s">
        <v>41</v>
      </c>
      <c r="O199" s="68"/>
      <c r="P199" s="209">
        <f t="shared" si="21"/>
        <v>0</v>
      </c>
      <c r="Q199" s="209">
        <v>1.788E-2</v>
      </c>
      <c r="R199" s="209">
        <f t="shared" si="22"/>
        <v>0.26819999999999999</v>
      </c>
      <c r="S199" s="209">
        <v>0</v>
      </c>
      <c r="T199" s="210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1" t="s">
        <v>272</v>
      </c>
      <c r="AT199" s="211" t="s">
        <v>269</v>
      </c>
      <c r="AU199" s="211" t="s">
        <v>86</v>
      </c>
      <c r="AY199" s="14" t="s">
        <v>129</v>
      </c>
      <c r="BE199" s="212">
        <f t="shared" si="24"/>
        <v>0</v>
      </c>
      <c r="BF199" s="212">
        <f t="shared" si="25"/>
        <v>0</v>
      </c>
      <c r="BG199" s="212">
        <f t="shared" si="26"/>
        <v>0</v>
      </c>
      <c r="BH199" s="212">
        <f t="shared" si="27"/>
        <v>0</v>
      </c>
      <c r="BI199" s="212">
        <f t="shared" si="28"/>
        <v>0</v>
      </c>
      <c r="BJ199" s="14" t="s">
        <v>84</v>
      </c>
      <c r="BK199" s="212">
        <f t="shared" si="29"/>
        <v>0</v>
      </c>
      <c r="BL199" s="14" t="s">
        <v>152</v>
      </c>
      <c r="BM199" s="211" t="s">
        <v>418</v>
      </c>
    </row>
    <row r="200" spans="1:65" s="2" customFormat="1" ht="16.5" customHeight="1">
      <c r="A200" s="31"/>
      <c r="B200" s="32"/>
      <c r="C200" s="215" t="s">
        <v>419</v>
      </c>
      <c r="D200" s="215" t="s">
        <v>269</v>
      </c>
      <c r="E200" s="216" t="s">
        <v>420</v>
      </c>
      <c r="F200" s="217" t="s">
        <v>421</v>
      </c>
      <c r="G200" s="218" t="s">
        <v>142</v>
      </c>
      <c r="H200" s="219">
        <v>53</v>
      </c>
      <c r="I200" s="220"/>
      <c r="J200" s="221">
        <f t="shared" si="20"/>
        <v>0</v>
      </c>
      <c r="K200" s="222"/>
      <c r="L200" s="223"/>
      <c r="M200" s="224" t="s">
        <v>1</v>
      </c>
      <c r="N200" s="225" t="s">
        <v>41</v>
      </c>
      <c r="O200" s="68"/>
      <c r="P200" s="209">
        <f t="shared" si="21"/>
        <v>0</v>
      </c>
      <c r="Q200" s="209">
        <v>2.2499999999999998E-3</v>
      </c>
      <c r="R200" s="209">
        <f t="shared" si="22"/>
        <v>0.11924999999999999</v>
      </c>
      <c r="S200" s="209">
        <v>0</v>
      </c>
      <c r="T200" s="210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1" t="s">
        <v>272</v>
      </c>
      <c r="AT200" s="211" t="s">
        <v>269</v>
      </c>
      <c r="AU200" s="211" t="s">
        <v>86</v>
      </c>
      <c r="AY200" s="14" t="s">
        <v>129</v>
      </c>
      <c r="BE200" s="212">
        <f t="shared" si="24"/>
        <v>0</v>
      </c>
      <c r="BF200" s="212">
        <f t="shared" si="25"/>
        <v>0</v>
      </c>
      <c r="BG200" s="212">
        <f t="shared" si="26"/>
        <v>0</v>
      </c>
      <c r="BH200" s="212">
        <f t="shared" si="27"/>
        <v>0</v>
      </c>
      <c r="BI200" s="212">
        <f t="shared" si="28"/>
        <v>0</v>
      </c>
      <c r="BJ200" s="14" t="s">
        <v>84</v>
      </c>
      <c r="BK200" s="212">
        <f t="shared" si="29"/>
        <v>0</v>
      </c>
      <c r="BL200" s="14" t="s">
        <v>152</v>
      </c>
      <c r="BM200" s="211" t="s">
        <v>422</v>
      </c>
    </row>
    <row r="201" spans="1:65" s="12" customFormat="1" ht="22.9" customHeight="1">
      <c r="B201" s="185"/>
      <c r="C201" s="186"/>
      <c r="D201" s="187" t="s">
        <v>75</v>
      </c>
      <c r="E201" s="213" t="s">
        <v>423</v>
      </c>
      <c r="F201" s="213" t="s">
        <v>424</v>
      </c>
      <c r="G201" s="186"/>
      <c r="H201" s="186"/>
      <c r="I201" s="189"/>
      <c r="J201" s="214">
        <f>BK201</f>
        <v>0</v>
      </c>
      <c r="K201" s="186"/>
      <c r="L201" s="191"/>
      <c r="M201" s="192"/>
      <c r="N201" s="193"/>
      <c r="O201" s="193"/>
      <c r="P201" s="194">
        <f>SUM(P202:P211)</f>
        <v>0</v>
      </c>
      <c r="Q201" s="193"/>
      <c r="R201" s="194">
        <f>SUM(R202:R211)</f>
        <v>0.37999999999999989</v>
      </c>
      <c r="S201" s="193"/>
      <c r="T201" s="195">
        <f>SUM(T202:T211)</f>
        <v>0</v>
      </c>
      <c r="AR201" s="196" t="s">
        <v>86</v>
      </c>
      <c r="AT201" s="197" t="s">
        <v>75</v>
      </c>
      <c r="AU201" s="197" t="s">
        <v>84</v>
      </c>
      <c r="AY201" s="196" t="s">
        <v>129</v>
      </c>
      <c r="BK201" s="198">
        <f>SUM(BK202:BK211)</f>
        <v>0</v>
      </c>
    </row>
    <row r="202" spans="1:65" s="2" customFormat="1" ht="16.5" customHeight="1">
      <c r="A202" s="31"/>
      <c r="B202" s="32"/>
      <c r="C202" s="215" t="s">
        <v>425</v>
      </c>
      <c r="D202" s="215" t="s">
        <v>269</v>
      </c>
      <c r="E202" s="216" t="s">
        <v>426</v>
      </c>
      <c r="F202" s="217" t="s">
        <v>427</v>
      </c>
      <c r="G202" s="218" t="s">
        <v>151</v>
      </c>
      <c r="H202" s="219">
        <v>17</v>
      </c>
      <c r="I202" s="220"/>
      <c r="J202" s="221">
        <f t="shared" ref="J202:J211" si="30">ROUND(I202*H202,2)</f>
        <v>0</v>
      </c>
      <c r="K202" s="222"/>
      <c r="L202" s="223"/>
      <c r="M202" s="224" t="s">
        <v>1</v>
      </c>
      <c r="N202" s="225" t="s">
        <v>41</v>
      </c>
      <c r="O202" s="68"/>
      <c r="P202" s="209">
        <f t="shared" ref="P202:P211" si="31">O202*H202</f>
        <v>0</v>
      </c>
      <c r="Q202" s="209">
        <v>8.3999999999999995E-3</v>
      </c>
      <c r="R202" s="209">
        <f t="shared" ref="R202:R211" si="32">Q202*H202</f>
        <v>0.14279999999999998</v>
      </c>
      <c r="S202" s="209">
        <v>0</v>
      </c>
      <c r="T202" s="210">
        <f t="shared" ref="T202:T211" si="33"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1" t="s">
        <v>272</v>
      </c>
      <c r="AT202" s="211" t="s">
        <v>269</v>
      </c>
      <c r="AU202" s="211" t="s">
        <v>86</v>
      </c>
      <c r="AY202" s="14" t="s">
        <v>129</v>
      </c>
      <c r="BE202" s="212">
        <f t="shared" ref="BE202:BE211" si="34">IF(N202="základní",J202,0)</f>
        <v>0</v>
      </c>
      <c r="BF202" s="212">
        <f t="shared" ref="BF202:BF211" si="35">IF(N202="snížená",J202,0)</f>
        <v>0</v>
      </c>
      <c r="BG202" s="212">
        <f t="shared" ref="BG202:BG211" si="36">IF(N202="zákl. přenesená",J202,0)</f>
        <v>0</v>
      </c>
      <c r="BH202" s="212">
        <f t="shared" ref="BH202:BH211" si="37">IF(N202="sníž. přenesená",J202,0)</f>
        <v>0</v>
      </c>
      <c r="BI202" s="212">
        <f t="shared" ref="BI202:BI211" si="38">IF(N202="nulová",J202,0)</f>
        <v>0</v>
      </c>
      <c r="BJ202" s="14" t="s">
        <v>84</v>
      </c>
      <c r="BK202" s="212">
        <f t="shared" ref="BK202:BK211" si="39">ROUND(I202*H202,2)</f>
        <v>0</v>
      </c>
      <c r="BL202" s="14" t="s">
        <v>152</v>
      </c>
      <c r="BM202" s="211" t="s">
        <v>428</v>
      </c>
    </row>
    <row r="203" spans="1:65" s="2" customFormat="1" ht="21.75" customHeight="1">
      <c r="A203" s="31"/>
      <c r="B203" s="32"/>
      <c r="C203" s="215" t="s">
        <v>429</v>
      </c>
      <c r="D203" s="215" t="s">
        <v>269</v>
      </c>
      <c r="E203" s="216" t="s">
        <v>430</v>
      </c>
      <c r="F203" s="217" t="s">
        <v>431</v>
      </c>
      <c r="G203" s="218" t="s">
        <v>151</v>
      </c>
      <c r="H203" s="219">
        <v>1</v>
      </c>
      <c r="I203" s="220"/>
      <c r="J203" s="221">
        <f t="shared" si="30"/>
        <v>0</v>
      </c>
      <c r="K203" s="222"/>
      <c r="L203" s="223"/>
      <c r="M203" s="224" t="s">
        <v>1</v>
      </c>
      <c r="N203" s="225" t="s">
        <v>41</v>
      </c>
      <c r="O203" s="68"/>
      <c r="P203" s="209">
        <f t="shared" si="31"/>
        <v>0</v>
      </c>
      <c r="Q203" s="209">
        <v>8.3999999999999995E-3</v>
      </c>
      <c r="R203" s="209">
        <f t="shared" si="32"/>
        <v>8.3999999999999995E-3</v>
      </c>
      <c r="S203" s="209">
        <v>0</v>
      </c>
      <c r="T203" s="210">
        <f t="shared" si="3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1" t="s">
        <v>272</v>
      </c>
      <c r="AT203" s="211" t="s">
        <v>269</v>
      </c>
      <c r="AU203" s="211" t="s">
        <v>86</v>
      </c>
      <c r="AY203" s="14" t="s">
        <v>129</v>
      </c>
      <c r="BE203" s="212">
        <f t="shared" si="34"/>
        <v>0</v>
      </c>
      <c r="BF203" s="212">
        <f t="shared" si="35"/>
        <v>0</v>
      </c>
      <c r="BG203" s="212">
        <f t="shared" si="36"/>
        <v>0</v>
      </c>
      <c r="BH203" s="212">
        <f t="shared" si="37"/>
        <v>0</v>
      </c>
      <c r="BI203" s="212">
        <f t="shared" si="38"/>
        <v>0</v>
      </c>
      <c r="BJ203" s="14" t="s">
        <v>84</v>
      </c>
      <c r="BK203" s="212">
        <f t="shared" si="39"/>
        <v>0</v>
      </c>
      <c r="BL203" s="14" t="s">
        <v>152</v>
      </c>
      <c r="BM203" s="211" t="s">
        <v>432</v>
      </c>
    </row>
    <row r="204" spans="1:65" s="2" customFormat="1" ht="21.75" customHeight="1">
      <c r="A204" s="31"/>
      <c r="B204" s="32"/>
      <c r="C204" s="215" t="s">
        <v>433</v>
      </c>
      <c r="D204" s="215" t="s">
        <v>269</v>
      </c>
      <c r="E204" s="216" t="s">
        <v>434</v>
      </c>
      <c r="F204" s="217" t="s">
        <v>435</v>
      </c>
      <c r="G204" s="218" t="s">
        <v>151</v>
      </c>
      <c r="H204" s="219">
        <v>1</v>
      </c>
      <c r="I204" s="220"/>
      <c r="J204" s="221">
        <f t="shared" si="30"/>
        <v>0</v>
      </c>
      <c r="K204" s="222"/>
      <c r="L204" s="223"/>
      <c r="M204" s="224" t="s">
        <v>1</v>
      </c>
      <c r="N204" s="225" t="s">
        <v>41</v>
      </c>
      <c r="O204" s="68"/>
      <c r="P204" s="209">
        <f t="shared" si="31"/>
        <v>0</v>
      </c>
      <c r="Q204" s="209">
        <v>8.3999999999999995E-3</v>
      </c>
      <c r="R204" s="209">
        <f t="shared" si="32"/>
        <v>8.3999999999999995E-3</v>
      </c>
      <c r="S204" s="209">
        <v>0</v>
      </c>
      <c r="T204" s="210">
        <f t="shared" si="3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1" t="s">
        <v>272</v>
      </c>
      <c r="AT204" s="211" t="s">
        <v>269</v>
      </c>
      <c r="AU204" s="211" t="s">
        <v>86</v>
      </c>
      <c r="AY204" s="14" t="s">
        <v>129</v>
      </c>
      <c r="BE204" s="212">
        <f t="shared" si="34"/>
        <v>0</v>
      </c>
      <c r="BF204" s="212">
        <f t="shared" si="35"/>
        <v>0</v>
      </c>
      <c r="BG204" s="212">
        <f t="shared" si="36"/>
        <v>0</v>
      </c>
      <c r="BH204" s="212">
        <f t="shared" si="37"/>
        <v>0</v>
      </c>
      <c r="BI204" s="212">
        <f t="shared" si="38"/>
        <v>0</v>
      </c>
      <c r="BJ204" s="14" t="s">
        <v>84</v>
      </c>
      <c r="BK204" s="212">
        <f t="shared" si="39"/>
        <v>0</v>
      </c>
      <c r="BL204" s="14" t="s">
        <v>152</v>
      </c>
      <c r="BM204" s="211" t="s">
        <v>436</v>
      </c>
    </row>
    <row r="205" spans="1:65" s="2" customFormat="1" ht="21.75" customHeight="1">
      <c r="A205" s="31"/>
      <c r="B205" s="32"/>
      <c r="C205" s="215" t="s">
        <v>143</v>
      </c>
      <c r="D205" s="215" t="s">
        <v>269</v>
      </c>
      <c r="E205" s="216" t="s">
        <v>437</v>
      </c>
      <c r="F205" s="217" t="s">
        <v>438</v>
      </c>
      <c r="G205" s="218" t="s">
        <v>151</v>
      </c>
      <c r="H205" s="219">
        <v>11</v>
      </c>
      <c r="I205" s="220"/>
      <c r="J205" s="221">
        <f t="shared" si="30"/>
        <v>0</v>
      </c>
      <c r="K205" s="222"/>
      <c r="L205" s="223"/>
      <c r="M205" s="224" t="s">
        <v>1</v>
      </c>
      <c r="N205" s="225" t="s">
        <v>41</v>
      </c>
      <c r="O205" s="68"/>
      <c r="P205" s="209">
        <f t="shared" si="31"/>
        <v>0</v>
      </c>
      <c r="Q205" s="209">
        <v>5.7999999999999996E-3</v>
      </c>
      <c r="R205" s="209">
        <f t="shared" si="32"/>
        <v>6.3799999999999996E-2</v>
      </c>
      <c r="S205" s="209">
        <v>0</v>
      </c>
      <c r="T205" s="210">
        <f t="shared" si="3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1" t="s">
        <v>272</v>
      </c>
      <c r="AT205" s="211" t="s">
        <v>269</v>
      </c>
      <c r="AU205" s="211" t="s">
        <v>86</v>
      </c>
      <c r="AY205" s="14" t="s">
        <v>129</v>
      </c>
      <c r="BE205" s="212">
        <f t="shared" si="34"/>
        <v>0</v>
      </c>
      <c r="BF205" s="212">
        <f t="shared" si="35"/>
        <v>0</v>
      </c>
      <c r="BG205" s="212">
        <f t="shared" si="36"/>
        <v>0</v>
      </c>
      <c r="BH205" s="212">
        <f t="shared" si="37"/>
        <v>0</v>
      </c>
      <c r="BI205" s="212">
        <f t="shared" si="38"/>
        <v>0</v>
      </c>
      <c r="BJ205" s="14" t="s">
        <v>84</v>
      </c>
      <c r="BK205" s="212">
        <f t="shared" si="39"/>
        <v>0</v>
      </c>
      <c r="BL205" s="14" t="s">
        <v>152</v>
      </c>
      <c r="BM205" s="211" t="s">
        <v>439</v>
      </c>
    </row>
    <row r="206" spans="1:65" s="2" customFormat="1" ht="21.75" customHeight="1">
      <c r="A206" s="31"/>
      <c r="B206" s="32"/>
      <c r="C206" s="215" t="s">
        <v>440</v>
      </c>
      <c r="D206" s="215" t="s">
        <v>269</v>
      </c>
      <c r="E206" s="216" t="s">
        <v>441</v>
      </c>
      <c r="F206" s="217" t="s">
        <v>442</v>
      </c>
      <c r="G206" s="218" t="s">
        <v>151</v>
      </c>
      <c r="H206" s="219">
        <v>2</v>
      </c>
      <c r="I206" s="220"/>
      <c r="J206" s="221">
        <f t="shared" si="30"/>
        <v>0</v>
      </c>
      <c r="K206" s="222"/>
      <c r="L206" s="223"/>
      <c r="M206" s="224" t="s">
        <v>1</v>
      </c>
      <c r="N206" s="225" t="s">
        <v>41</v>
      </c>
      <c r="O206" s="68"/>
      <c r="P206" s="209">
        <f t="shared" si="31"/>
        <v>0</v>
      </c>
      <c r="Q206" s="209">
        <v>5.7999999999999996E-3</v>
      </c>
      <c r="R206" s="209">
        <f t="shared" si="32"/>
        <v>1.1599999999999999E-2</v>
      </c>
      <c r="S206" s="209">
        <v>0</v>
      </c>
      <c r="T206" s="210">
        <f t="shared" si="3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11" t="s">
        <v>272</v>
      </c>
      <c r="AT206" s="211" t="s">
        <v>269</v>
      </c>
      <c r="AU206" s="211" t="s">
        <v>86</v>
      </c>
      <c r="AY206" s="14" t="s">
        <v>129</v>
      </c>
      <c r="BE206" s="212">
        <f t="shared" si="34"/>
        <v>0</v>
      </c>
      <c r="BF206" s="212">
        <f t="shared" si="35"/>
        <v>0</v>
      </c>
      <c r="BG206" s="212">
        <f t="shared" si="36"/>
        <v>0</v>
      </c>
      <c r="BH206" s="212">
        <f t="shared" si="37"/>
        <v>0</v>
      </c>
      <c r="BI206" s="212">
        <f t="shared" si="38"/>
        <v>0</v>
      </c>
      <c r="BJ206" s="14" t="s">
        <v>84</v>
      </c>
      <c r="BK206" s="212">
        <f t="shared" si="39"/>
        <v>0</v>
      </c>
      <c r="BL206" s="14" t="s">
        <v>152</v>
      </c>
      <c r="BM206" s="211" t="s">
        <v>443</v>
      </c>
    </row>
    <row r="207" spans="1:65" s="2" customFormat="1" ht="21.75" customHeight="1">
      <c r="A207" s="31"/>
      <c r="B207" s="32"/>
      <c r="C207" s="215" t="s">
        <v>444</v>
      </c>
      <c r="D207" s="215" t="s">
        <v>269</v>
      </c>
      <c r="E207" s="216" t="s">
        <v>445</v>
      </c>
      <c r="F207" s="217" t="s">
        <v>446</v>
      </c>
      <c r="G207" s="218" t="s">
        <v>151</v>
      </c>
      <c r="H207" s="219">
        <v>2</v>
      </c>
      <c r="I207" s="220"/>
      <c r="J207" s="221">
        <f t="shared" si="30"/>
        <v>0</v>
      </c>
      <c r="K207" s="222"/>
      <c r="L207" s="223"/>
      <c r="M207" s="224" t="s">
        <v>1</v>
      </c>
      <c r="N207" s="225" t="s">
        <v>41</v>
      </c>
      <c r="O207" s="68"/>
      <c r="P207" s="209">
        <f t="shared" si="31"/>
        <v>0</v>
      </c>
      <c r="Q207" s="209">
        <v>5.7999999999999996E-3</v>
      </c>
      <c r="R207" s="209">
        <f t="shared" si="32"/>
        <v>1.1599999999999999E-2</v>
      </c>
      <c r="S207" s="209">
        <v>0</v>
      </c>
      <c r="T207" s="210">
        <f t="shared" si="3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1" t="s">
        <v>272</v>
      </c>
      <c r="AT207" s="211" t="s">
        <v>269</v>
      </c>
      <c r="AU207" s="211" t="s">
        <v>86</v>
      </c>
      <c r="AY207" s="14" t="s">
        <v>129</v>
      </c>
      <c r="BE207" s="212">
        <f t="shared" si="34"/>
        <v>0</v>
      </c>
      <c r="BF207" s="212">
        <f t="shared" si="35"/>
        <v>0</v>
      </c>
      <c r="BG207" s="212">
        <f t="shared" si="36"/>
        <v>0</v>
      </c>
      <c r="BH207" s="212">
        <f t="shared" si="37"/>
        <v>0</v>
      </c>
      <c r="BI207" s="212">
        <f t="shared" si="38"/>
        <v>0</v>
      </c>
      <c r="BJ207" s="14" t="s">
        <v>84</v>
      </c>
      <c r="BK207" s="212">
        <f t="shared" si="39"/>
        <v>0</v>
      </c>
      <c r="BL207" s="14" t="s">
        <v>152</v>
      </c>
      <c r="BM207" s="211" t="s">
        <v>447</v>
      </c>
    </row>
    <row r="208" spans="1:65" s="2" customFormat="1" ht="21.75" customHeight="1">
      <c r="A208" s="31"/>
      <c r="B208" s="32"/>
      <c r="C208" s="215" t="s">
        <v>448</v>
      </c>
      <c r="D208" s="215" t="s">
        <v>269</v>
      </c>
      <c r="E208" s="216" t="s">
        <v>449</v>
      </c>
      <c r="F208" s="217" t="s">
        <v>450</v>
      </c>
      <c r="G208" s="218" t="s">
        <v>151</v>
      </c>
      <c r="H208" s="219">
        <v>19</v>
      </c>
      <c r="I208" s="220"/>
      <c r="J208" s="221">
        <f t="shared" si="30"/>
        <v>0</v>
      </c>
      <c r="K208" s="222"/>
      <c r="L208" s="223"/>
      <c r="M208" s="224" t="s">
        <v>1</v>
      </c>
      <c r="N208" s="225" t="s">
        <v>41</v>
      </c>
      <c r="O208" s="68"/>
      <c r="P208" s="209">
        <f t="shared" si="31"/>
        <v>0</v>
      </c>
      <c r="Q208" s="209">
        <v>5.7999999999999996E-3</v>
      </c>
      <c r="R208" s="209">
        <f t="shared" si="32"/>
        <v>0.11019999999999999</v>
      </c>
      <c r="S208" s="209">
        <v>0</v>
      </c>
      <c r="T208" s="210">
        <f t="shared" si="3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11" t="s">
        <v>272</v>
      </c>
      <c r="AT208" s="211" t="s">
        <v>269</v>
      </c>
      <c r="AU208" s="211" t="s">
        <v>86</v>
      </c>
      <c r="AY208" s="14" t="s">
        <v>129</v>
      </c>
      <c r="BE208" s="212">
        <f t="shared" si="34"/>
        <v>0</v>
      </c>
      <c r="BF208" s="212">
        <f t="shared" si="35"/>
        <v>0</v>
      </c>
      <c r="BG208" s="212">
        <f t="shared" si="36"/>
        <v>0</v>
      </c>
      <c r="BH208" s="212">
        <f t="shared" si="37"/>
        <v>0</v>
      </c>
      <c r="BI208" s="212">
        <f t="shared" si="38"/>
        <v>0</v>
      </c>
      <c r="BJ208" s="14" t="s">
        <v>84</v>
      </c>
      <c r="BK208" s="212">
        <f t="shared" si="39"/>
        <v>0</v>
      </c>
      <c r="BL208" s="14" t="s">
        <v>152</v>
      </c>
      <c r="BM208" s="211" t="s">
        <v>451</v>
      </c>
    </row>
    <row r="209" spans="1:65" s="2" customFormat="1" ht="16.5" customHeight="1">
      <c r="A209" s="31"/>
      <c r="B209" s="32"/>
      <c r="C209" s="215" t="s">
        <v>452</v>
      </c>
      <c r="D209" s="215" t="s">
        <v>269</v>
      </c>
      <c r="E209" s="216" t="s">
        <v>453</v>
      </c>
      <c r="F209" s="217" t="s">
        <v>454</v>
      </c>
      <c r="G209" s="218" t="s">
        <v>151</v>
      </c>
      <c r="H209" s="219">
        <v>1</v>
      </c>
      <c r="I209" s="220"/>
      <c r="J209" s="221">
        <f t="shared" si="30"/>
        <v>0</v>
      </c>
      <c r="K209" s="222"/>
      <c r="L209" s="223"/>
      <c r="M209" s="224" t="s">
        <v>1</v>
      </c>
      <c r="N209" s="225" t="s">
        <v>41</v>
      </c>
      <c r="O209" s="68"/>
      <c r="P209" s="209">
        <f t="shared" si="31"/>
        <v>0</v>
      </c>
      <c r="Q209" s="209">
        <v>5.7999999999999996E-3</v>
      </c>
      <c r="R209" s="209">
        <f t="shared" si="32"/>
        <v>5.7999999999999996E-3</v>
      </c>
      <c r="S209" s="209">
        <v>0</v>
      </c>
      <c r="T209" s="210">
        <f t="shared" si="3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1" t="s">
        <v>272</v>
      </c>
      <c r="AT209" s="211" t="s">
        <v>269</v>
      </c>
      <c r="AU209" s="211" t="s">
        <v>86</v>
      </c>
      <c r="AY209" s="14" t="s">
        <v>129</v>
      </c>
      <c r="BE209" s="212">
        <f t="shared" si="34"/>
        <v>0</v>
      </c>
      <c r="BF209" s="212">
        <f t="shared" si="35"/>
        <v>0</v>
      </c>
      <c r="BG209" s="212">
        <f t="shared" si="36"/>
        <v>0</v>
      </c>
      <c r="BH209" s="212">
        <f t="shared" si="37"/>
        <v>0</v>
      </c>
      <c r="BI209" s="212">
        <f t="shared" si="38"/>
        <v>0</v>
      </c>
      <c r="BJ209" s="14" t="s">
        <v>84</v>
      </c>
      <c r="BK209" s="212">
        <f t="shared" si="39"/>
        <v>0</v>
      </c>
      <c r="BL209" s="14" t="s">
        <v>152</v>
      </c>
      <c r="BM209" s="211" t="s">
        <v>455</v>
      </c>
    </row>
    <row r="210" spans="1:65" s="2" customFormat="1" ht="21.75" customHeight="1">
      <c r="A210" s="31"/>
      <c r="B210" s="32"/>
      <c r="C210" s="215" t="s">
        <v>456</v>
      </c>
      <c r="D210" s="215" t="s">
        <v>269</v>
      </c>
      <c r="E210" s="216" t="s">
        <v>457</v>
      </c>
      <c r="F210" s="217" t="s">
        <v>458</v>
      </c>
      <c r="G210" s="218" t="s">
        <v>151</v>
      </c>
      <c r="H210" s="219">
        <v>2</v>
      </c>
      <c r="I210" s="220"/>
      <c r="J210" s="221">
        <f t="shared" si="30"/>
        <v>0</v>
      </c>
      <c r="K210" s="222"/>
      <c r="L210" s="223"/>
      <c r="M210" s="224" t="s">
        <v>1</v>
      </c>
      <c r="N210" s="225" t="s">
        <v>41</v>
      </c>
      <c r="O210" s="68"/>
      <c r="P210" s="209">
        <f t="shared" si="31"/>
        <v>0</v>
      </c>
      <c r="Q210" s="209">
        <v>5.7999999999999996E-3</v>
      </c>
      <c r="R210" s="209">
        <f t="shared" si="32"/>
        <v>1.1599999999999999E-2</v>
      </c>
      <c r="S210" s="209">
        <v>0</v>
      </c>
      <c r="T210" s="210">
        <f t="shared" si="3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11" t="s">
        <v>272</v>
      </c>
      <c r="AT210" s="211" t="s">
        <v>269</v>
      </c>
      <c r="AU210" s="211" t="s">
        <v>86</v>
      </c>
      <c r="AY210" s="14" t="s">
        <v>129</v>
      </c>
      <c r="BE210" s="212">
        <f t="shared" si="34"/>
        <v>0</v>
      </c>
      <c r="BF210" s="212">
        <f t="shared" si="35"/>
        <v>0</v>
      </c>
      <c r="BG210" s="212">
        <f t="shared" si="36"/>
        <v>0</v>
      </c>
      <c r="BH210" s="212">
        <f t="shared" si="37"/>
        <v>0</v>
      </c>
      <c r="BI210" s="212">
        <f t="shared" si="38"/>
        <v>0</v>
      </c>
      <c r="BJ210" s="14" t="s">
        <v>84</v>
      </c>
      <c r="BK210" s="212">
        <f t="shared" si="39"/>
        <v>0</v>
      </c>
      <c r="BL210" s="14" t="s">
        <v>152</v>
      </c>
      <c r="BM210" s="211" t="s">
        <v>459</v>
      </c>
    </row>
    <row r="211" spans="1:65" s="2" customFormat="1" ht="16.5" customHeight="1">
      <c r="A211" s="31"/>
      <c r="B211" s="32"/>
      <c r="C211" s="215" t="s">
        <v>460</v>
      </c>
      <c r="D211" s="215" t="s">
        <v>269</v>
      </c>
      <c r="E211" s="216" t="s">
        <v>461</v>
      </c>
      <c r="F211" s="217" t="s">
        <v>462</v>
      </c>
      <c r="G211" s="218" t="s">
        <v>151</v>
      </c>
      <c r="H211" s="219">
        <v>1</v>
      </c>
      <c r="I211" s="220"/>
      <c r="J211" s="221">
        <f t="shared" si="30"/>
        <v>0</v>
      </c>
      <c r="K211" s="222"/>
      <c r="L211" s="223"/>
      <c r="M211" s="226" t="s">
        <v>1</v>
      </c>
      <c r="N211" s="227" t="s">
        <v>41</v>
      </c>
      <c r="O211" s="228"/>
      <c r="P211" s="229">
        <f t="shared" si="31"/>
        <v>0</v>
      </c>
      <c r="Q211" s="229">
        <v>5.7999999999999996E-3</v>
      </c>
      <c r="R211" s="229">
        <f t="shared" si="32"/>
        <v>5.7999999999999996E-3</v>
      </c>
      <c r="S211" s="229">
        <v>0</v>
      </c>
      <c r="T211" s="230">
        <f t="shared" si="3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11" t="s">
        <v>272</v>
      </c>
      <c r="AT211" s="211" t="s">
        <v>269</v>
      </c>
      <c r="AU211" s="211" t="s">
        <v>86</v>
      </c>
      <c r="AY211" s="14" t="s">
        <v>129</v>
      </c>
      <c r="BE211" s="212">
        <f t="shared" si="34"/>
        <v>0</v>
      </c>
      <c r="BF211" s="212">
        <f t="shared" si="35"/>
        <v>0</v>
      </c>
      <c r="BG211" s="212">
        <f t="shared" si="36"/>
        <v>0</v>
      </c>
      <c r="BH211" s="212">
        <f t="shared" si="37"/>
        <v>0</v>
      </c>
      <c r="BI211" s="212">
        <f t="shared" si="38"/>
        <v>0</v>
      </c>
      <c r="BJ211" s="14" t="s">
        <v>84</v>
      </c>
      <c r="BK211" s="212">
        <f t="shared" si="39"/>
        <v>0</v>
      </c>
      <c r="BL211" s="14" t="s">
        <v>152</v>
      </c>
      <c r="BM211" s="211" t="s">
        <v>463</v>
      </c>
    </row>
    <row r="212" spans="1:65" s="2" customFormat="1" ht="7" customHeight="1">
      <c r="A212" s="31"/>
      <c r="B212" s="51"/>
      <c r="C212" s="52"/>
      <c r="D212" s="52"/>
      <c r="E212" s="52"/>
      <c r="F212" s="52"/>
      <c r="G212" s="52"/>
      <c r="H212" s="52"/>
      <c r="I212" s="149"/>
      <c r="J212" s="52"/>
      <c r="K212" s="52"/>
      <c r="L212" s="36"/>
      <c r="M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</row>
  </sheetData>
  <sheetProtection algorithmName="SHA-512" hashValue="kY/qGMlOZB7PEwwe/9Q68Xng+owVxY0G8aT65efEKOYHV97DHF+jXDGwm+HRkXNaQejqNzicvQVsV/CYMlEplw==" saltValue="dqcHvBmC+gNtN9X+KVqES+Jft2s9SggyMp+uGV0J1UA1YIQ4DTyEiIDeCYCRoem1qXjzwhB+ClpdI+ezkh9KYA==" spinCount="100000" sheet="1" objects="1" scenarios="1" formatColumns="0" formatRows="0" autoFilter="0"/>
  <autoFilter ref="C123:K21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105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10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89</v>
      </c>
    </row>
    <row r="3" spans="1:46" s="1" customFormat="1" ht="7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1:46" s="1" customFormat="1" ht="25" customHeight="1">
      <c r="B4" s="17"/>
      <c r="D4" s="109" t="s">
        <v>99</v>
      </c>
      <c r="I4" s="105"/>
      <c r="L4" s="17"/>
      <c r="M4" s="110" t="s">
        <v>10</v>
      </c>
      <c r="AT4" s="14" t="s">
        <v>4</v>
      </c>
    </row>
    <row r="5" spans="1:46" s="1" customFormat="1" ht="7" customHeight="1">
      <c r="B5" s="17"/>
      <c r="I5" s="105"/>
      <c r="L5" s="17"/>
    </row>
    <row r="6" spans="1:46" s="1" customFormat="1" ht="12" customHeight="1">
      <c r="B6" s="17"/>
      <c r="D6" s="111" t="s">
        <v>16</v>
      </c>
      <c r="I6" s="105"/>
      <c r="L6" s="17"/>
    </row>
    <row r="7" spans="1:46" s="1" customFormat="1" ht="16.5" customHeight="1">
      <c r="B7" s="17"/>
      <c r="E7" s="279" t="str">
        <f>'Rekapitulace stavby'!K6</f>
        <v>REVITALIZACE  AREÁLU ELMONTIA</v>
      </c>
      <c r="F7" s="280"/>
      <c r="G7" s="280"/>
      <c r="H7" s="280"/>
      <c r="I7" s="105"/>
      <c r="L7" s="17"/>
    </row>
    <row r="8" spans="1:46" s="2" customFormat="1" ht="12" customHeight="1">
      <c r="A8" s="31"/>
      <c r="B8" s="36"/>
      <c r="C8" s="31"/>
      <c r="D8" s="111" t="s">
        <v>100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81" t="s">
        <v>464</v>
      </c>
      <c r="F9" s="282"/>
      <c r="G9" s="282"/>
      <c r="H9" s="282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17. 7. 2020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7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3" t="str">
        <f>'Rekapitulace stavby'!E14</f>
        <v>Vyplň údaj</v>
      </c>
      <c r="F18" s="284"/>
      <c r="G18" s="284"/>
      <c r="H18" s="284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7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">
        <v>31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7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7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85" t="s">
        <v>1</v>
      </c>
      <c r="F27" s="285"/>
      <c r="G27" s="285"/>
      <c r="H27" s="285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7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" customHeight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ROUND(J122,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5" customHeight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5" customHeight="1">
      <c r="A33" s="31"/>
      <c r="B33" s="36"/>
      <c r="C33" s="31"/>
      <c r="D33" s="126" t="s">
        <v>40</v>
      </c>
      <c r="E33" s="111" t="s">
        <v>41</v>
      </c>
      <c r="F33" s="127">
        <f>ROUND((SUM(BE122:BE167)),  2)</f>
        <v>0</v>
      </c>
      <c r="G33" s="31"/>
      <c r="H33" s="31"/>
      <c r="I33" s="128">
        <v>0.21</v>
      </c>
      <c r="J33" s="127">
        <f>ROUND(((SUM(BE122:BE167))*I33),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5" customHeight="1">
      <c r="A34" s="31"/>
      <c r="B34" s="36"/>
      <c r="C34" s="31"/>
      <c r="D34" s="31"/>
      <c r="E34" s="111" t="s">
        <v>42</v>
      </c>
      <c r="F34" s="127">
        <f>ROUND((SUM(BF122:BF167)),  2)</f>
        <v>0</v>
      </c>
      <c r="G34" s="31"/>
      <c r="H34" s="31"/>
      <c r="I34" s="128">
        <v>0.15</v>
      </c>
      <c r="J34" s="127">
        <f>ROUND(((SUM(BF122:BF167))*I34),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5" hidden="1" customHeight="1">
      <c r="A35" s="31"/>
      <c r="B35" s="36"/>
      <c r="C35" s="31"/>
      <c r="D35" s="31"/>
      <c r="E35" s="111" t="s">
        <v>43</v>
      </c>
      <c r="F35" s="127">
        <f>ROUND((SUM(BG122:BG167)),  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5" hidden="1" customHeight="1">
      <c r="A36" s="31"/>
      <c r="B36" s="36"/>
      <c r="C36" s="31"/>
      <c r="D36" s="31"/>
      <c r="E36" s="111" t="s">
        <v>44</v>
      </c>
      <c r="F36" s="127">
        <f>ROUND((SUM(BH122:BH167)),  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5" hidden="1" customHeight="1">
      <c r="A37" s="31"/>
      <c r="B37" s="36"/>
      <c r="C37" s="31"/>
      <c r="D37" s="31"/>
      <c r="E37" s="111" t="s">
        <v>45</v>
      </c>
      <c r="F37" s="127">
        <f>ROUND((SUM(BI122:BI167)),  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7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" customHeight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5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5" customHeight="1">
      <c r="B41" s="17"/>
      <c r="I41" s="105"/>
      <c r="L41" s="17"/>
    </row>
    <row r="42" spans="1:31" s="1" customFormat="1" ht="14.5" customHeight="1">
      <c r="B42" s="17"/>
      <c r="I42" s="105"/>
      <c r="L42" s="17"/>
    </row>
    <row r="43" spans="1:31" s="1" customFormat="1" ht="14.5" customHeight="1">
      <c r="B43" s="17"/>
      <c r="I43" s="105"/>
      <c r="L43" s="17"/>
    </row>
    <row r="44" spans="1:31" s="1" customFormat="1" ht="14.5" customHeight="1">
      <c r="B44" s="17"/>
      <c r="I44" s="105"/>
      <c r="L44" s="17"/>
    </row>
    <row r="45" spans="1:31" s="1" customFormat="1" ht="14.5" customHeight="1">
      <c r="B45" s="17"/>
      <c r="I45" s="105"/>
      <c r="L45" s="17"/>
    </row>
    <row r="46" spans="1:31" s="1" customFormat="1" ht="14.5" customHeight="1">
      <c r="B46" s="17"/>
      <c r="I46" s="105"/>
      <c r="L46" s="17"/>
    </row>
    <row r="47" spans="1:31" s="1" customFormat="1" ht="14.5" customHeight="1">
      <c r="B47" s="17"/>
      <c r="I47" s="105"/>
      <c r="L47" s="17"/>
    </row>
    <row r="48" spans="1:31" s="1" customFormat="1" ht="14.5" customHeight="1">
      <c r="B48" s="17"/>
      <c r="I48" s="105"/>
      <c r="L48" s="17"/>
    </row>
    <row r="49" spans="1:31" s="1" customFormat="1" ht="14.5" customHeight="1">
      <c r="B49" s="17"/>
      <c r="I49" s="105"/>
      <c r="L49" s="17"/>
    </row>
    <row r="50" spans="1:31" s="2" customFormat="1" ht="14.5" customHeight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5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5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5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7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7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7" t="str">
        <f>E7</f>
        <v>REVITALIZACE  AREÁLU ELMONTIA</v>
      </c>
      <c r="F85" s="278"/>
      <c r="G85" s="278"/>
      <c r="H85" s="278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58" t="str">
        <f>E9</f>
        <v>02 - SO 02  SILNOPROUD</v>
      </c>
      <c r="F87" s="276"/>
      <c r="G87" s="276"/>
      <c r="H87" s="276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7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>Nepasice</v>
      </c>
      <c r="G89" s="33"/>
      <c r="H89" s="33"/>
      <c r="I89" s="114" t="s">
        <v>22</v>
      </c>
      <c r="J89" s="63" t="str">
        <f>IF(J12="","",J12)</f>
        <v>17. 7. 2020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7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25.75" customHeight="1">
      <c r="A91" s="31"/>
      <c r="B91" s="32"/>
      <c r="C91" s="26" t="s">
        <v>24</v>
      </c>
      <c r="D91" s="33"/>
      <c r="E91" s="33"/>
      <c r="F91" s="24" t="str">
        <f>E15</f>
        <v>ELMONTIA a.s.</v>
      </c>
      <c r="G91" s="33"/>
      <c r="H91" s="33"/>
      <c r="I91" s="114" t="s">
        <v>30</v>
      </c>
      <c r="J91" s="29" t="str">
        <f>E21</f>
        <v>Ing. arch. Karel  Schmied ml.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5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Vávra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4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3" t="s">
        <v>103</v>
      </c>
      <c r="D94" s="154"/>
      <c r="E94" s="154"/>
      <c r="F94" s="154"/>
      <c r="G94" s="154"/>
      <c r="H94" s="154"/>
      <c r="I94" s="155"/>
      <c r="J94" s="156" t="s">
        <v>104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4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105</v>
      </c>
      <c r="D96" s="33"/>
      <c r="E96" s="33"/>
      <c r="F96" s="33"/>
      <c r="G96" s="33"/>
      <c r="H96" s="33"/>
      <c r="I96" s="112"/>
      <c r="J96" s="81">
        <f>J122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1:31" s="9" customFormat="1" ht="25" customHeight="1">
      <c r="B97" s="158"/>
      <c r="C97" s="159"/>
      <c r="D97" s="160" t="s">
        <v>108</v>
      </c>
      <c r="E97" s="161"/>
      <c r="F97" s="161"/>
      <c r="G97" s="161"/>
      <c r="H97" s="161"/>
      <c r="I97" s="162"/>
      <c r="J97" s="163">
        <f>J123</f>
        <v>0</v>
      </c>
      <c r="K97" s="159"/>
      <c r="L97" s="164"/>
    </row>
    <row r="98" spans="1:31" s="10" customFormat="1" ht="19.899999999999999" customHeight="1">
      <c r="B98" s="165"/>
      <c r="C98" s="166"/>
      <c r="D98" s="167" t="s">
        <v>109</v>
      </c>
      <c r="E98" s="168"/>
      <c r="F98" s="168"/>
      <c r="G98" s="168"/>
      <c r="H98" s="168"/>
      <c r="I98" s="169"/>
      <c r="J98" s="170">
        <f>J124</f>
        <v>0</v>
      </c>
      <c r="K98" s="166"/>
      <c r="L98" s="171"/>
    </row>
    <row r="99" spans="1:31" s="10" customFormat="1" ht="19.899999999999999" customHeight="1">
      <c r="B99" s="165"/>
      <c r="C99" s="166"/>
      <c r="D99" s="167" t="s">
        <v>110</v>
      </c>
      <c r="E99" s="168"/>
      <c r="F99" s="168"/>
      <c r="G99" s="168"/>
      <c r="H99" s="168"/>
      <c r="I99" s="169"/>
      <c r="J99" s="170">
        <f>J127</f>
        <v>0</v>
      </c>
      <c r="K99" s="166"/>
      <c r="L99" s="171"/>
    </row>
    <row r="100" spans="1:31" s="10" customFormat="1" ht="19.899999999999999" customHeight="1">
      <c r="B100" s="165"/>
      <c r="C100" s="166"/>
      <c r="D100" s="167" t="s">
        <v>112</v>
      </c>
      <c r="E100" s="168"/>
      <c r="F100" s="168"/>
      <c r="G100" s="168"/>
      <c r="H100" s="168"/>
      <c r="I100" s="169"/>
      <c r="J100" s="170">
        <f>J144</f>
        <v>0</v>
      </c>
      <c r="K100" s="166"/>
      <c r="L100" s="171"/>
    </row>
    <row r="101" spans="1:31" s="10" customFormat="1" ht="19.899999999999999" customHeight="1">
      <c r="B101" s="165"/>
      <c r="C101" s="166"/>
      <c r="D101" s="167" t="s">
        <v>113</v>
      </c>
      <c r="E101" s="168"/>
      <c r="F101" s="168"/>
      <c r="G101" s="168"/>
      <c r="H101" s="168"/>
      <c r="I101" s="169"/>
      <c r="J101" s="170">
        <f>J153</f>
        <v>0</v>
      </c>
      <c r="K101" s="166"/>
      <c r="L101" s="171"/>
    </row>
    <row r="102" spans="1:31" s="10" customFormat="1" ht="19.899999999999999" customHeight="1">
      <c r="B102" s="165"/>
      <c r="C102" s="166"/>
      <c r="D102" s="167" t="s">
        <v>114</v>
      </c>
      <c r="E102" s="168"/>
      <c r="F102" s="168"/>
      <c r="G102" s="168"/>
      <c r="H102" s="168"/>
      <c r="I102" s="169"/>
      <c r="J102" s="170">
        <f>J164</f>
        <v>0</v>
      </c>
      <c r="K102" s="166"/>
      <c r="L102" s="171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112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7" customHeight="1">
      <c r="A104" s="31"/>
      <c r="B104" s="51"/>
      <c r="C104" s="52"/>
      <c r="D104" s="52"/>
      <c r="E104" s="52"/>
      <c r="F104" s="52"/>
      <c r="G104" s="52"/>
      <c r="H104" s="52"/>
      <c r="I104" s="149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7" customHeight="1">
      <c r="A108" s="31"/>
      <c r="B108" s="53"/>
      <c r="C108" s="54"/>
      <c r="D108" s="54"/>
      <c r="E108" s="54"/>
      <c r="F108" s="54"/>
      <c r="G108" s="54"/>
      <c r="H108" s="54"/>
      <c r="I108" s="152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5" customHeight="1">
      <c r="A109" s="31"/>
      <c r="B109" s="32"/>
      <c r="C109" s="20" t="s">
        <v>115</v>
      </c>
      <c r="D109" s="33"/>
      <c r="E109" s="33"/>
      <c r="F109" s="33"/>
      <c r="G109" s="33"/>
      <c r="H109" s="33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7" customHeight="1">
      <c r="A110" s="31"/>
      <c r="B110" s="32"/>
      <c r="C110" s="33"/>
      <c r="D110" s="33"/>
      <c r="E110" s="33"/>
      <c r="F110" s="33"/>
      <c r="G110" s="33"/>
      <c r="H110" s="33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16</v>
      </c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77" t="str">
        <f>E7</f>
        <v>REVITALIZACE  AREÁLU ELMONTIA</v>
      </c>
      <c r="F112" s="278"/>
      <c r="G112" s="278"/>
      <c r="H112" s="278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100</v>
      </c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58" t="str">
        <f>E9</f>
        <v>02 - SO 02  SILNOPROUD</v>
      </c>
      <c r="F114" s="276"/>
      <c r="G114" s="276"/>
      <c r="H114" s="276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7" customHeight="1">
      <c r="A115" s="31"/>
      <c r="B115" s="32"/>
      <c r="C115" s="33"/>
      <c r="D115" s="33"/>
      <c r="E115" s="33"/>
      <c r="F115" s="33"/>
      <c r="G115" s="33"/>
      <c r="H115" s="33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20</v>
      </c>
      <c r="D116" s="33"/>
      <c r="E116" s="33"/>
      <c r="F116" s="24" t="str">
        <f>F12</f>
        <v>Nepasice</v>
      </c>
      <c r="G116" s="33"/>
      <c r="H116" s="33"/>
      <c r="I116" s="114" t="s">
        <v>22</v>
      </c>
      <c r="J116" s="63" t="str">
        <f>IF(J12="","",J12)</f>
        <v>17. 7. 2020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7" customHeight="1">
      <c r="A117" s="31"/>
      <c r="B117" s="32"/>
      <c r="C117" s="33"/>
      <c r="D117" s="33"/>
      <c r="E117" s="33"/>
      <c r="F117" s="33"/>
      <c r="G117" s="33"/>
      <c r="H117" s="33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25.75" customHeight="1">
      <c r="A118" s="31"/>
      <c r="B118" s="32"/>
      <c r="C118" s="26" t="s">
        <v>24</v>
      </c>
      <c r="D118" s="33"/>
      <c r="E118" s="33"/>
      <c r="F118" s="24" t="str">
        <f>E15</f>
        <v>ELMONTIA a.s.</v>
      </c>
      <c r="G118" s="33"/>
      <c r="H118" s="33"/>
      <c r="I118" s="114" t="s">
        <v>30</v>
      </c>
      <c r="J118" s="29" t="str">
        <f>E21</f>
        <v>Ing. arch. Karel  Schmied ml.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5" customHeight="1">
      <c r="A119" s="31"/>
      <c r="B119" s="32"/>
      <c r="C119" s="26" t="s">
        <v>28</v>
      </c>
      <c r="D119" s="33"/>
      <c r="E119" s="33"/>
      <c r="F119" s="24" t="str">
        <f>IF(E18="","",E18)</f>
        <v>Vyplň údaj</v>
      </c>
      <c r="G119" s="33"/>
      <c r="H119" s="33"/>
      <c r="I119" s="114" t="s">
        <v>33</v>
      </c>
      <c r="J119" s="29" t="str">
        <f>E24</f>
        <v>Vávra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4" customHeight="1">
      <c r="A120" s="31"/>
      <c r="B120" s="32"/>
      <c r="C120" s="33"/>
      <c r="D120" s="33"/>
      <c r="E120" s="33"/>
      <c r="F120" s="33"/>
      <c r="G120" s="33"/>
      <c r="H120" s="33"/>
      <c r="I120" s="112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72"/>
      <c r="B121" s="173"/>
      <c r="C121" s="174" t="s">
        <v>116</v>
      </c>
      <c r="D121" s="175" t="s">
        <v>61</v>
      </c>
      <c r="E121" s="175" t="s">
        <v>57</v>
      </c>
      <c r="F121" s="175" t="s">
        <v>58</v>
      </c>
      <c r="G121" s="175" t="s">
        <v>117</v>
      </c>
      <c r="H121" s="175" t="s">
        <v>118</v>
      </c>
      <c r="I121" s="176" t="s">
        <v>119</v>
      </c>
      <c r="J121" s="177" t="s">
        <v>104</v>
      </c>
      <c r="K121" s="178" t="s">
        <v>120</v>
      </c>
      <c r="L121" s="179"/>
      <c r="M121" s="72" t="s">
        <v>1</v>
      </c>
      <c r="N121" s="73" t="s">
        <v>40</v>
      </c>
      <c r="O121" s="73" t="s">
        <v>121</v>
      </c>
      <c r="P121" s="73" t="s">
        <v>122</v>
      </c>
      <c r="Q121" s="73" t="s">
        <v>123</v>
      </c>
      <c r="R121" s="73" t="s">
        <v>124</v>
      </c>
      <c r="S121" s="73" t="s">
        <v>125</v>
      </c>
      <c r="T121" s="74" t="s">
        <v>126</v>
      </c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</row>
    <row r="122" spans="1:65" s="2" customFormat="1" ht="22.9" customHeight="1">
      <c r="A122" s="31"/>
      <c r="B122" s="32"/>
      <c r="C122" s="79" t="s">
        <v>127</v>
      </c>
      <c r="D122" s="33"/>
      <c r="E122" s="33"/>
      <c r="F122" s="33"/>
      <c r="G122" s="33"/>
      <c r="H122" s="33"/>
      <c r="I122" s="112"/>
      <c r="J122" s="180">
        <f>BK122</f>
        <v>0</v>
      </c>
      <c r="K122" s="33"/>
      <c r="L122" s="36"/>
      <c r="M122" s="75"/>
      <c r="N122" s="181"/>
      <c r="O122" s="76"/>
      <c r="P122" s="182">
        <f>P123</f>
        <v>0</v>
      </c>
      <c r="Q122" s="76"/>
      <c r="R122" s="182">
        <f>R123</f>
        <v>1.9847599999999996</v>
      </c>
      <c r="S122" s="76"/>
      <c r="T122" s="183">
        <f>T123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75</v>
      </c>
      <c r="AU122" s="14" t="s">
        <v>106</v>
      </c>
      <c r="BK122" s="184">
        <f>BK123</f>
        <v>0</v>
      </c>
    </row>
    <row r="123" spans="1:65" s="12" customFormat="1" ht="25.9" customHeight="1">
      <c r="B123" s="185"/>
      <c r="C123" s="186"/>
      <c r="D123" s="187" t="s">
        <v>75</v>
      </c>
      <c r="E123" s="188" t="s">
        <v>145</v>
      </c>
      <c r="F123" s="188" t="s">
        <v>146</v>
      </c>
      <c r="G123" s="186"/>
      <c r="H123" s="186"/>
      <c r="I123" s="189"/>
      <c r="J123" s="190">
        <f>BK123</f>
        <v>0</v>
      </c>
      <c r="K123" s="186"/>
      <c r="L123" s="191"/>
      <c r="M123" s="192"/>
      <c r="N123" s="193"/>
      <c r="O123" s="193"/>
      <c r="P123" s="194">
        <f>P124+P127+P144+P153+P164</f>
        <v>0</v>
      </c>
      <c r="Q123" s="193"/>
      <c r="R123" s="194">
        <f>R124+R127+R144+R153+R164</f>
        <v>1.9847599999999996</v>
      </c>
      <c r="S123" s="193"/>
      <c r="T123" s="195">
        <f>T124+T127+T144+T153+T164</f>
        <v>0</v>
      </c>
      <c r="AR123" s="196" t="s">
        <v>86</v>
      </c>
      <c r="AT123" s="197" t="s">
        <v>75</v>
      </c>
      <c r="AU123" s="197" t="s">
        <v>76</v>
      </c>
      <c r="AY123" s="196" t="s">
        <v>129</v>
      </c>
      <c r="BK123" s="198">
        <f>BK124+BK127+BK144+BK153+BK164</f>
        <v>0</v>
      </c>
    </row>
    <row r="124" spans="1:65" s="12" customFormat="1" ht="22.9" customHeight="1">
      <c r="B124" s="185"/>
      <c r="C124" s="186"/>
      <c r="D124" s="187" t="s">
        <v>75</v>
      </c>
      <c r="E124" s="213" t="s">
        <v>147</v>
      </c>
      <c r="F124" s="213" t="s">
        <v>148</v>
      </c>
      <c r="G124" s="186"/>
      <c r="H124" s="186"/>
      <c r="I124" s="189"/>
      <c r="J124" s="214">
        <f>BK124</f>
        <v>0</v>
      </c>
      <c r="K124" s="186"/>
      <c r="L124" s="191"/>
      <c r="M124" s="192"/>
      <c r="N124" s="193"/>
      <c r="O124" s="193"/>
      <c r="P124" s="194">
        <f>SUM(P125:P126)</f>
        <v>0</v>
      </c>
      <c r="Q124" s="193"/>
      <c r="R124" s="194">
        <f>SUM(R125:R126)</f>
        <v>0</v>
      </c>
      <c r="S124" s="193"/>
      <c r="T124" s="195">
        <f>SUM(T125:T126)</f>
        <v>0</v>
      </c>
      <c r="AR124" s="196" t="s">
        <v>86</v>
      </c>
      <c r="AT124" s="197" t="s">
        <v>75</v>
      </c>
      <c r="AU124" s="197" t="s">
        <v>84</v>
      </c>
      <c r="AY124" s="196" t="s">
        <v>129</v>
      </c>
      <c r="BK124" s="198">
        <f>SUM(BK125:BK126)</f>
        <v>0</v>
      </c>
    </row>
    <row r="125" spans="1:65" s="2" customFormat="1" ht="21.75" customHeight="1">
      <c r="A125" s="31"/>
      <c r="B125" s="32"/>
      <c r="C125" s="199" t="s">
        <v>84</v>
      </c>
      <c r="D125" s="199" t="s">
        <v>130</v>
      </c>
      <c r="E125" s="200" t="s">
        <v>149</v>
      </c>
      <c r="F125" s="201" t="s">
        <v>150</v>
      </c>
      <c r="G125" s="202" t="s">
        <v>151</v>
      </c>
      <c r="H125" s="203">
        <v>1</v>
      </c>
      <c r="I125" s="204"/>
      <c r="J125" s="205">
        <f>ROUND(I125*H125,2)</f>
        <v>0</v>
      </c>
      <c r="K125" s="206"/>
      <c r="L125" s="36"/>
      <c r="M125" s="207" t="s">
        <v>1</v>
      </c>
      <c r="N125" s="208" t="s">
        <v>41</v>
      </c>
      <c r="O125" s="68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1" t="s">
        <v>152</v>
      </c>
      <c r="AT125" s="211" t="s">
        <v>130</v>
      </c>
      <c r="AU125" s="211" t="s">
        <v>86</v>
      </c>
      <c r="AY125" s="14" t="s">
        <v>129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4" t="s">
        <v>84</v>
      </c>
      <c r="BK125" s="212">
        <f>ROUND(I125*H125,2)</f>
        <v>0</v>
      </c>
      <c r="BL125" s="14" t="s">
        <v>152</v>
      </c>
      <c r="BM125" s="211" t="s">
        <v>465</v>
      </c>
    </row>
    <row r="126" spans="1:65" s="2" customFormat="1" ht="21.75" customHeight="1">
      <c r="A126" s="31"/>
      <c r="B126" s="32"/>
      <c r="C126" s="199" t="s">
        <v>183</v>
      </c>
      <c r="D126" s="199" t="s">
        <v>130</v>
      </c>
      <c r="E126" s="200" t="s">
        <v>466</v>
      </c>
      <c r="F126" s="201" t="s">
        <v>467</v>
      </c>
      <c r="G126" s="202" t="s">
        <v>151</v>
      </c>
      <c r="H126" s="203">
        <v>1</v>
      </c>
      <c r="I126" s="204"/>
      <c r="J126" s="205">
        <f>ROUND(I126*H126,2)</f>
        <v>0</v>
      </c>
      <c r="K126" s="206"/>
      <c r="L126" s="36"/>
      <c r="M126" s="207" t="s">
        <v>1</v>
      </c>
      <c r="N126" s="208" t="s">
        <v>41</v>
      </c>
      <c r="O126" s="68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1" t="s">
        <v>152</v>
      </c>
      <c r="AT126" s="211" t="s">
        <v>130</v>
      </c>
      <c r="AU126" s="211" t="s">
        <v>86</v>
      </c>
      <c r="AY126" s="14" t="s">
        <v>129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4" t="s">
        <v>84</v>
      </c>
      <c r="BK126" s="212">
        <f>ROUND(I126*H126,2)</f>
        <v>0</v>
      </c>
      <c r="BL126" s="14" t="s">
        <v>152</v>
      </c>
      <c r="BM126" s="211" t="s">
        <v>468</v>
      </c>
    </row>
    <row r="127" spans="1:65" s="12" customFormat="1" ht="22.9" customHeight="1">
      <c r="B127" s="185"/>
      <c r="C127" s="186"/>
      <c r="D127" s="187" t="s">
        <v>75</v>
      </c>
      <c r="E127" s="213" t="s">
        <v>154</v>
      </c>
      <c r="F127" s="213" t="s">
        <v>155</v>
      </c>
      <c r="G127" s="186"/>
      <c r="H127" s="186"/>
      <c r="I127" s="189"/>
      <c r="J127" s="214">
        <f>BK127</f>
        <v>0</v>
      </c>
      <c r="K127" s="186"/>
      <c r="L127" s="191"/>
      <c r="M127" s="192"/>
      <c r="N127" s="193"/>
      <c r="O127" s="193"/>
      <c r="P127" s="194">
        <f>SUM(P128:P143)</f>
        <v>0</v>
      </c>
      <c r="Q127" s="193"/>
      <c r="R127" s="194">
        <f>SUM(R128:R143)</f>
        <v>0</v>
      </c>
      <c r="S127" s="193"/>
      <c r="T127" s="195">
        <f>SUM(T128:T143)</f>
        <v>0</v>
      </c>
      <c r="AR127" s="196" t="s">
        <v>86</v>
      </c>
      <c r="AT127" s="197" t="s">
        <v>75</v>
      </c>
      <c r="AU127" s="197" t="s">
        <v>84</v>
      </c>
      <c r="AY127" s="196" t="s">
        <v>129</v>
      </c>
      <c r="BK127" s="198">
        <f>SUM(BK128:BK143)</f>
        <v>0</v>
      </c>
    </row>
    <row r="128" spans="1:65" s="2" customFormat="1" ht="21.75" customHeight="1">
      <c r="A128" s="31"/>
      <c r="B128" s="32"/>
      <c r="C128" s="199" t="s">
        <v>139</v>
      </c>
      <c r="D128" s="199" t="s">
        <v>130</v>
      </c>
      <c r="E128" s="200" t="s">
        <v>160</v>
      </c>
      <c r="F128" s="201" t="s">
        <v>161</v>
      </c>
      <c r="G128" s="202" t="s">
        <v>142</v>
      </c>
      <c r="H128" s="203">
        <v>150</v>
      </c>
      <c r="I128" s="204"/>
      <c r="J128" s="205">
        <f t="shared" ref="J128:J143" si="0">ROUND(I128*H128,2)</f>
        <v>0</v>
      </c>
      <c r="K128" s="206"/>
      <c r="L128" s="36"/>
      <c r="M128" s="207" t="s">
        <v>1</v>
      </c>
      <c r="N128" s="208" t="s">
        <v>41</v>
      </c>
      <c r="O128" s="68"/>
      <c r="P128" s="209">
        <f t="shared" ref="P128:P143" si="1">O128*H128</f>
        <v>0</v>
      </c>
      <c r="Q128" s="209">
        <v>0</v>
      </c>
      <c r="R128" s="209">
        <f t="shared" ref="R128:R143" si="2">Q128*H128</f>
        <v>0</v>
      </c>
      <c r="S128" s="209">
        <v>0</v>
      </c>
      <c r="T128" s="210">
        <f t="shared" ref="T128:T143" si="3"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1" t="s">
        <v>152</v>
      </c>
      <c r="AT128" s="211" t="s">
        <v>130</v>
      </c>
      <c r="AU128" s="211" t="s">
        <v>86</v>
      </c>
      <c r="AY128" s="14" t="s">
        <v>129</v>
      </c>
      <c r="BE128" s="212">
        <f t="shared" ref="BE128:BE143" si="4">IF(N128="základní",J128,0)</f>
        <v>0</v>
      </c>
      <c r="BF128" s="212">
        <f t="shared" ref="BF128:BF143" si="5">IF(N128="snížená",J128,0)</f>
        <v>0</v>
      </c>
      <c r="BG128" s="212">
        <f t="shared" ref="BG128:BG143" si="6">IF(N128="zákl. přenesená",J128,0)</f>
        <v>0</v>
      </c>
      <c r="BH128" s="212">
        <f t="shared" ref="BH128:BH143" si="7">IF(N128="sníž. přenesená",J128,0)</f>
        <v>0</v>
      </c>
      <c r="BI128" s="212">
        <f t="shared" ref="BI128:BI143" si="8">IF(N128="nulová",J128,0)</f>
        <v>0</v>
      </c>
      <c r="BJ128" s="14" t="s">
        <v>84</v>
      </c>
      <c r="BK128" s="212">
        <f t="shared" ref="BK128:BK143" si="9">ROUND(I128*H128,2)</f>
        <v>0</v>
      </c>
      <c r="BL128" s="14" t="s">
        <v>152</v>
      </c>
      <c r="BM128" s="211" t="s">
        <v>469</v>
      </c>
    </row>
    <row r="129" spans="1:65" s="2" customFormat="1" ht="21.75" customHeight="1">
      <c r="A129" s="31"/>
      <c r="B129" s="32"/>
      <c r="C129" s="199" t="s">
        <v>163</v>
      </c>
      <c r="D129" s="199" t="s">
        <v>130</v>
      </c>
      <c r="E129" s="200" t="s">
        <v>168</v>
      </c>
      <c r="F129" s="201" t="s">
        <v>169</v>
      </c>
      <c r="G129" s="202" t="s">
        <v>142</v>
      </c>
      <c r="H129" s="203">
        <v>1500</v>
      </c>
      <c r="I129" s="204"/>
      <c r="J129" s="205">
        <f t="shared" si="0"/>
        <v>0</v>
      </c>
      <c r="K129" s="206"/>
      <c r="L129" s="36"/>
      <c r="M129" s="207" t="s">
        <v>1</v>
      </c>
      <c r="N129" s="208" t="s">
        <v>41</v>
      </c>
      <c r="O129" s="68"/>
      <c r="P129" s="209">
        <f t="shared" si="1"/>
        <v>0</v>
      </c>
      <c r="Q129" s="209">
        <v>0</v>
      </c>
      <c r="R129" s="209">
        <f t="shared" si="2"/>
        <v>0</v>
      </c>
      <c r="S129" s="209">
        <v>0</v>
      </c>
      <c r="T129" s="210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1" t="s">
        <v>152</v>
      </c>
      <c r="AT129" s="211" t="s">
        <v>130</v>
      </c>
      <c r="AU129" s="211" t="s">
        <v>86</v>
      </c>
      <c r="AY129" s="14" t="s">
        <v>129</v>
      </c>
      <c r="BE129" s="212">
        <f t="shared" si="4"/>
        <v>0</v>
      </c>
      <c r="BF129" s="212">
        <f t="shared" si="5"/>
        <v>0</v>
      </c>
      <c r="BG129" s="212">
        <f t="shared" si="6"/>
        <v>0</v>
      </c>
      <c r="BH129" s="212">
        <f t="shared" si="7"/>
        <v>0</v>
      </c>
      <c r="BI129" s="212">
        <f t="shared" si="8"/>
        <v>0</v>
      </c>
      <c r="BJ129" s="14" t="s">
        <v>84</v>
      </c>
      <c r="BK129" s="212">
        <f t="shared" si="9"/>
        <v>0</v>
      </c>
      <c r="BL129" s="14" t="s">
        <v>152</v>
      </c>
      <c r="BM129" s="211" t="s">
        <v>470</v>
      </c>
    </row>
    <row r="130" spans="1:65" s="2" customFormat="1" ht="21.75" customHeight="1">
      <c r="A130" s="31"/>
      <c r="B130" s="32"/>
      <c r="C130" s="199" t="s">
        <v>167</v>
      </c>
      <c r="D130" s="199" t="s">
        <v>130</v>
      </c>
      <c r="E130" s="200" t="s">
        <v>172</v>
      </c>
      <c r="F130" s="201" t="s">
        <v>173</v>
      </c>
      <c r="G130" s="202" t="s">
        <v>142</v>
      </c>
      <c r="H130" s="203">
        <v>1000</v>
      </c>
      <c r="I130" s="204"/>
      <c r="J130" s="205">
        <f t="shared" si="0"/>
        <v>0</v>
      </c>
      <c r="K130" s="206"/>
      <c r="L130" s="36"/>
      <c r="M130" s="207" t="s">
        <v>1</v>
      </c>
      <c r="N130" s="208" t="s">
        <v>41</v>
      </c>
      <c r="O130" s="68"/>
      <c r="P130" s="209">
        <f t="shared" si="1"/>
        <v>0</v>
      </c>
      <c r="Q130" s="209">
        <v>0</v>
      </c>
      <c r="R130" s="209">
        <f t="shared" si="2"/>
        <v>0</v>
      </c>
      <c r="S130" s="209">
        <v>0</v>
      </c>
      <c r="T130" s="210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1" t="s">
        <v>152</v>
      </c>
      <c r="AT130" s="211" t="s">
        <v>130</v>
      </c>
      <c r="AU130" s="211" t="s">
        <v>86</v>
      </c>
      <c r="AY130" s="14" t="s">
        <v>129</v>
      </c>
      <c r="BE130" s="212">
        <f t="shared" si="4"/>
        <v>0</v>
      </c>
      <c r="BF130" s="212">
        <f t="shared" si="5"/>
        <v>0</v>
      </c>
      <c r="BG130" s="212">
        <f t="shared" si="6"/>
        <v>0</v>
      </c>
      <c r="BH130" s="212">
        <f t="shared" si="7"/>
        <v>0</v>
      </c>
      <c r="BI130" s="212">
        <f t="shared" si="8"/>
        <v>0</v>
      </c>
      <c r="BJ130" s="14" t="s">
        <v>84</v>
      </c>
      <c r="BK130" s="212">
        <f t="shared" si="9"/>
        <v>0</v>
      </c>
      <c r="BL130" s="14" t="s">
        <v>152</v>
      </c>
      <c r="BM130" s="211" t="s">
        <v>471</v>
      </c>
    </row>
    <row r="131" spans="1:65" s="2" customFormat="1" ht="21.75" customHeight="1">
      <c r="A131" s="31"/>
      <c r="B131" s="32"/>
      <c r="C131" s="199" t="s">
        <v>187</v>
      </c>
      <c r="D131" s="199" t="s">
        <v>130</v>
      </c>
      <c r="E131" s="200" t="s">
        <v>176</v>
      </c>
      <c r="F131" s="201" t="s">
        <v>177</v>
      </c>
      <c r="G131" s="202" t="s">
        <v>142</v>
      </c>
      <c r="H131" s="203">
        <v>300</v>
      </c>
      <c r="I131" s="204"/>
      <c r="J131" s="205">
        <f t="shared" si="0"/>
        <v>0</v>
      </c>
      <c r="K131" s="206"/>
      <c r="L131" s="36"/>
      <c r="M131" s="207" t="s">
        <v>1</v>
      </c>
      <c r="N131" s="208" t="s">
        <v>41</v>
      </c>
      <c r="O131" s="68"/>
      <c r="P131" s="209">
        <f t="shared" si="1"/>
        <v>0</v>
      </c>
      <c r="Q131" s="209">
        <v>0</v>
      </c>
      <c r="R131" s="209">
        <f t="shared" si="2"/>
        <v>0</v>
      </c>
      <c r="S131" s="209">
        <v>0</v>
      </c>
      <c r="T131" s="210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1" t="s">
        <v>152</v>
      </c>
      <c r="AT131" s="211" t="s">
        <v>130</v>
      </c>
      <c r="AU131" s="211" t="s">
        <v>86</v>
      </c>
      <c r="AY131" s="14" t="s">
        <v>129</v>
      </c>
      <c r="BE131" s="212">
        <f t="shared" si="4"/>
        <v>0</v>
      </c>
      <c r="BF131" s="212">
        <f t="shared" si="5"/>
        <v>0</v>
      </c>
      <c r="BG131" s="212">
        <f t="shared" si="6"/>
        <v>0</v>
      </c>
      <c r="BH131" s="212">
        <f t="shared" si="7"/>
        <v>0</v>
      </c>
      <c r="BI131" s="212">
        <f t="shared" si="8"/>
        <v>0</v>
      </c>
      <c r="BJ131" s="14" t="s">
        <v>84</v>
      </c>
      <c r="BK131" s="212">
        <f t="shared" si="9"/>
        <v>0</v>
      </c>
      <c r="BL131" s="14" t="s">
        <v>152</v>
      </c>
      <c r="BM131" s="211" t="s">
        <v>472</v>
      </c>
    </row>
    <row r="132" spans="1:65" s="2" customFormat="1" ht="21.75" customHeight="1">
      <c r="A132" s="31"/>
      <c r="B132" s="32"/>
      <c r="C132" s="199" t="s">
        <v>179</v>
      </c>
      <c r="D132" s="199" t="s">
        <v>130</v>
      </c>
      <c r="E132" s="200" t="s">
        <v>184</v>
      </c>
      <c r="F132" s="201" t="s">
        <v>185</v>
      </c>
      <c r="G132" s="202" t="s">
        <v>142</v>
      </c>
      <c r="H132" s="203">
        <v>200</v>
      </c>
      <c r="I132" s="204"/>
      <c r="J132" s="205">
        <f t="shared" si="0"/>
        <v>0</v>
      </c>
      <c r="K132" s="206"/>
      <c r="L132" s="36"/>
      <c r="M132" s="207" t="s">
        <v>1</v>
      </c>
      <c r="N132" s="208" t="s">
        <v>41</v>
      </c>
      <c r="O132" s="68"/>
      <c r="P132" s="209">
        <f t="shared" si="1"/>
        <v>0</v>
      </c>
      <c r="Q132" s="209">
        <v>0</v>
      </c>
      <c r="R132" s="209">
        <f t="shared" si="2"/>
        <v>0</v>
      </c>
      <c r="S132" s="209">
        <v>0</v>
      </c>
      <c r="T132" s="210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1" t="s">
        <v>152</v>
      </c>
      <c r="AT132" s="211" t="s">
        <v>130</v>
      </c>
      <c r="AU132" s="211" t="s">
        <v>86</v>
      </c>
      <c r="AY132" s="14" t="s">
        <v>129</v>
      </c>
      <c r="BE132" s="212">
        <f t="shared" si="4"/>
        <v>0</v>
      </c>
      <c r="BF132" s="212">
        <f t="shared" si="5"/>
        <v>0</v>
      </c>
      <c r="BG132" s="212">
        <f t="shared" si="6"/>
        <v>0</v>
      </c>
      <c r="BH132" s="212">
        <f t="shared" si="7"/>
        <v>0</v>
      </c>
      <c r="BI132" s="212">
        <f t="shared" si="8"/>
        <v>0</v>
      </c>
      <c r="BJ132" s="14" t="s">
        <v>84</v>
      </c>
      <c r="BK132" s="212">
        <f t="shared" si="9"/>
        <v>0</v>
      </c>
      <c r="BL132" s="14" t="s">
        <v>152</v>
      </c>
      <c r="BM132" s="211" t="s">
        <v>473</v>
      </c>
    </row>
    <row r="133" spans="1:65" s="2" customFormat="1" ht="21.75" customHeight="1">
      <c r="A133" s="31"/>
      <c r="B133" s="32"/>
      <c r="C133" s="199" t="s">
        <v>474</v>
      </c>
      <c r="D133" s="199" t="s">
        <v>130</v>
      </c>
      <c r="E133" s="200" t="s">
        <v>188</v>
      </c>
      <c r="F133" s="201" t="s">
        <v>189</v>
      </c>
      <c r="G133" s="202" t="s">
        <v>142</v>
      </c>
      <c r="H133" s="203">
        <v>1400</v>
      </c>
      <c r="I133" s="204"/>
      <c r="J133" s="205">
        <f t="shared" si="0"/>
        <v>0</v>
      </c>
      <c r="K133" s="206"/>
      <c r="L133" s="36"/>
      <c r="M133" s="207" t="s">
        <v>1</v>
      </c>
      <c r="N133" s="208" t="s">
        <v>41</v>
      </c>
      <c r="O133" s="68"/>
      <c r="P133" s="209">
        <f t="shared" si="1"/>
        <v>0</v>
      </c>
      <c r="Q133" s="209">
        <v>0</v>
      </c>
      <c r="R133" s="209">
        <f t="shared" si="2"/>
        <v>0</v>
      </c>
      <c r="S133" s="209">
        <v>0</v>
      </c>
      <c r="T133" s="210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1" t="s">
        <v>152</v>
      </c>
      <c r="AT133" s="211" t="s">
        <v>130</v>
      </c>
      <c r="AU133" s="211" t="s">
        <v>86</v>
      </c>
      <c r="AY133" s="14" t="s">
        <v>129</v>
      </c>
      <c r="BE133" s="212">
        <f t="shared" si="4"/>
        <v>0</v>
      </c>
      <c r="BF133" s="212">
        <f t="shared" si="5"/>
        <v>0</v>
      </c>
      <c r="BG133" s="212">
        <f t="shared" si="6"/>
        <v>0</v>
      </c>
      <c r="BH133" s="212">
        <f t="shared" si="7"/>
        <v>0</v>
      </c>
      <c r="BI133" s="212">
        <f t="shared" si="8"/>
        <v>0</v>
      </c>
      <c r="BJ133" s="14" t="s">
        <v>84</v>
      </c>
      <c r="BK133" s="212">
        <f t="shared" si="9"/>
        <v>0</v>
      </c>
      <c r="BL133" s="14" t="s">
        <v>152</v>
      </c>
      <c r="BM133" s="211" t="s">
        <v>475</v>
      </c>
    </row>
    <row r="134" spans="1:65" s="2" customFormat="1" ht="21.75" customHeight="1">
      <c r="A134" s="31"/>
      <c r="B134" s="32"/>
      <c r="C134" s="199" t="s">
        <v>195</v>
      </c>
      <c r="D134" s="199" t="s">
        <v>130</v>
      </c>
      <c r="E134" s="200" t="s">
        <v>192</v>
      </c>
      <c r="F134" s="201" t="s">
        <v>193</v>
      </c>
      <c r="G134" s="202" t="s">
        <v>142</v>
      </c>
      <c r="H134" s="203">
        <v>200</v>
      </c>
      <c r="I134" s="204"/>
      <c r="J134" s="205">
        <f t="shared" si="0"/>
        <v>0</v>
      </c>
      <c r="K134" s="206"/>
      <c r="L134" s="36"/>
      <c r="M134" s="207" t="s">
        <v>1</v>
      </c>
      <c r="N134" s="208" t="s">
        <v>41</v>
      </c>
      <c r="O134" s="68"/>
      <c r="P134" s="209">
        <f t="shared" si="1"/>
        <v>0</v>
      </c>
      <c r="Q134" s="209">
        <v>0</v>
      </c>
      <c r="R134" s="209">
        <f t="shared" si="2"/>
        <v>0</v>
      </c>
      <c r="S134" s="209">
        <v>0</v>
      </c>
      <c r="T134" s="210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1" t="s">
        <v>152</v>
      </c>
      <c r="AT134" s="211" t="s">
        <v>130</v>
      </c>
      <c r="AU134" s="211" t="s">
        <v>86</v>
      </c>
      <c r="AY134" s="14" t="s">
        <v>129</v>
      </c>
      <c r="BE134" s="212">
        <f t="shared" si="4"/>
        <v>0</v>
      </c>
      <c r="BF134" s="212">
        <f t="shared" si="5"/>
        <v>0</v>
      </c>
      <c r="BG134" s="212">
        <f t="shared" si="6"/>
        <v>0</v>
      </c>
      <c r="BH134" s="212">
        <f t="shared" si="7"/>
        <v>0</v>
      </c>
      <c r="BI134" s="212">
        <f t="shared" si="8"/>
        <v>0</v>
      </c>
      <c r="BJ134" s="14" t="s">
        <v>84</v>
      </c>
      <c r="BK134" s="212">
        <f t="shared" si="9"/>
        <v>0</v>
      </c>
      <c r="BL134" s="14" t="s">
        <v>152</v>
      </c>
      <c r="BM134" s="211" t="s">
        <v>476</v>
      </c>
    </row>
    <row r="135" spans="1:65" s="2" customFormat="1" ht="21.75" customHeight="1">
      <c r="A135" s="31"/>
      <c r="B135" s="32"/>
      <c r="C135" s="199" t="s">
        <v>211</v>
      </c>
      <c r="D135" s="199" t="s">
        <v>130</v>
      </c>
      <c r="E135" s="200" t="s">
        <v>204</v>
      </c>
      <c r="F135" s="201" t="s">
        <v>205</v>
      </c>
      <c r="G135" s="202" t="s">
        <v>151</v>
      </c>
      <c r="H135" s="203">
        <v>19</v>
      </c>
      <c r="I135" s="204"/>
      <c r="J135" s="205">
        <f t="shared" si="0"/>
        <v>0</v>
      </c>
      <c r="K135" s="206"/>
      <c r="L135" s="36"/>
      <c r="M135" s="207" t="s">
        <v>1</v>
      </c>
      <c r="N135" s="208" t="s">
        <v>41</v>
      </c>
      <c r="O135" s="68"/>
      <c r="P135" s="209">
        <f t="shared" si="1"/>
        <v>0</v>
      </c>
      <c r="Q135" s="209">
        <v>0</v>
      </c>
      <c r="R135" s="209">
        <f t="shared" si="2"/>
        <v>0</v>
      </c>
      <c r="S135" s="209">
        <v>0</v>
      </c>
      <c r="T135" s="210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1" t="s">
        <v>152</v>
      </c>
      <c r="AT135" s="211" t="s">
        <v>130</v>
      </c>
      <c r="AU135" s="211" t="s">
        <v>86</v>
      </c>
      <c r="AY135" s="14" t="s">
        <v>129</v>
      </c>
      <c r="BE135" s="212">
        <f t="shared" si="4"/>
        <v>0</v>
      </c>
      <c r="BF135" s="212">
        <f t="shared" si="5"/>
        <v>0</v>
      </c>
      <c r="BG135" s="212">
        <f t="shared" si="6"/>
        <v>0</v>
      </c>
      <c r="BH135" s="212">
        <f t="shared" si="7"/>
        <v>0</v>
      </c>
      <c r="BI135" s="212">
        <f t="shared" si="8"/>
        <v>0</v>
      </c>
      <c r="BJ135" s="14" t="s">
        <v>84</v>
      </c>
      <c r="BK135" s="212">
        <f t="shared" si="9"/>
        <v>0</v>
      </c>
      <c r="BL135" s="14" t="s">
        <v>152</v>
      </c>
      <c r="BM135" s="211" t="s">
        <v>477</v>
      </c>
    </row>
    <row r="136" spans="1:65" s="2" customFormat="1" ht="21.75" customHeight="1">
      <c r="A136" s="31"/>
      <c r="B136" s="32"/>
      <c r="C136" s="199" t="s">
        <v>478</v>
      </c>
      <c r="D136" s="199" t="s">
        <v>130</v>
      </c>
      <c r="E136" s="200" t="s">
        <v>223</v>
      </c>
      <c r="F136" s="201" t="s">
        <v>224</v>
      </c>
      <c r="G136" s="202" t="s">
        <v>151</v>
      </c>
      <c r="H136" s="203">
        <v>24</v>
      </c>
      <c r="I136" s="204"/>
      <c r="J136" s="205">
        <f t="shared" si="0"/>
        <v>0</v>
      </c>
      <c r="K136" s="206"/>
      <c r="L136" s="36"/>
      <c r="M136" s="207" t="s">
        <v>1</v>
      </c>
      <c r="N136" s="208" t="s">
        <v>41</v>
      </c>
      <c r="O136" s="68"/>
      <c r="P136" s="209">
        <f t="shared" si="1"/>
        <v>0</v>
      </c>
      <c r="Q136" s="209">
        <v>0</v>
      </c>
      <c r="R136" s="209">
        <f t="shared" si="2"/>
        <v>0</v>
      </c>
      <c r="S136" s="209">
        <v>0</v>
      </c>
      <c r="T136" s="210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1" t="s">
        <v>152</v>
      </c>
      <c r="AT136" s="211" t="s">
        <v>130</v>
      </c>
      <c r="AU136" s="211" t="s">
        <v>86</v>
      </c>
      <c r="AY136" s="14" t="s">
        <v>129</v>
      </c>
      <c r="BE136" s="212">
        <f t="shared" si="4"/>
        <v>0</v>
      </c>
      <c r="BF136" s="212">
        <f t="shared" si="5"/>
        <v>0</v>
      </c>
      <c r="BG136" s="212">
        <f t="shared" si="6"/>
        <v>0</v>
      </c>
      <c r="BH136" s="212">
        <f t="shared" si="7"/>
        <v>0</v>
      </c>
      <c r="BI136" s="212">
        <f t="shared" si="8"/>
        <v>0</v>
      </c>
      <c r="BJ136" s="14" t="s">
        <v>84</v>
      </c>
      <c r="BK136" s="212">
        <f t="shared" si="9"/>
        <v>0</v>
      </c>
      <c r="BL136" s="14" t="s">
        <v>152</v>
      </c>
      <c r="BM136" s="211" t="s">
        <v>479</v>
      </c>
    </row>
    <row r="137" spans="1:65" s="2" customFormat="1" ht="21.75" customHeight="1">
      <c r="A137" s="31"/>
      <c r="B137" s="32"/>
      <c r="C137" s="199" t="s">
        <v>319</v>
      </c>
      <c r="D137" s="199" t="s">
        <v>130</v>
      </c>
      <c r="E137" s="200" t="s">
        <v>480</v>
      </c>
      <c r="F137" s="201" t="s">
        <v>481</v>
      </c>
      <c r="G137" s="202" t="s">
        <v>151</v>
      </c>
      <c r="H137" s="203">
        <v>6</v>
      </c>
      <c r="I137" s="204"/>
      <c r="J137" s="205">
        <f t="shared" si="0"/>
        <v>0</v>
      </c>
      <c r="K137" s="206"/>
      <c r="L137" s="36"/>
      <c r="M137" s="207" t="s">
        <v>1</v>
      </c>
      <c r="N137" s="208" t="s">
        <v>41</v>
      </c>
      <c r="O137" s="68"/>
      <c r="P137" s="209">
        <f t="shared" si="1"/>
        <v>0</v>
      </c>
      <c r="Q137" s="209">
        <v>0</v>
      </c>
      <c r="R137" s="209">
        <f t="shared" si="2"/>
        <v>0</v>
      </c>
      <c r="S137" s="209">
        <v>0</v>
      </c>
      <c r="T137" s="210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1" t="s">
        <v>152</v>
      </c>
      <c r="AT137" s="211" t="s">
        <v>130</v>
      </c>
      <c r="AU137" s="211" t="s">
        <v>86</v>
      </c>
      <c r="AY137" s="14" t="s">
        <v>129</v>
      </c>
      <c r="BE137" s="212">
        <f t="shared" si="4"/>
        <v>0</v>
      </c>
      <c r="BF137" s="212">
        <f t="shared" si="5"/>
        <v>0</v>
      </c>
      <c r="BG137" s="212">
        <f t="shared" si="6"/>
        <v>0</v>
      </c>
      <c r="BH137" s="212">
        <f t="shared" si="7"/>
        <v>0</v>
      </c>
      <c r="BI137" s="212">
        <f t="shared" si="8"/>
        <v>0</v>
      </c>
      <c r="BJ137" s="14" t="s">
        <v>84</v>
      </c>
      <c r="BK137" s="212">
        <f t="shared" si="9"/>
        <v>0</v>
      </c>
      <c r="BL137" s="14" t="s">
        <v>152</v>
      </c>
      <c r="BM137" s="211" t="s">
        <v>482</v>
      </c>
    </row>
    <row r="138" spans="1:65" s="2" customFormat="1" ht="21.75" customHeight="1">
      <c r="A138" s="31"/>
      <c r="B138" s="32"/>
      <c r="C138" s="199" t="s">
        <v>230</v>
      </c>
      <c r="D138" s="199" t="s">
        <v>130</v>
      </c>
      <c r="E138" s="200" t="s">
        <v>239</v>
      </c>
      <c r="F138" s="201" t="s">
        <v>483</v>
      </c>
      <c r="G138" s="202" t="s">
        <v>151</v>
      </c>
      <c r="H138" s="203">
        <v>3</v>
      </c>
      <c r="I138" s="204"/>
      <c r="J138" s="205">
        <f t="shared" si="0"/>
        <v>0</v>
      </c>
      <c r="K138" s="206"/>
      <c r="L138" s="36"/>
      <c r="M138" s="207" t="s">
        <v>1</v>
      </c>
      <c r="N138" s="208" t="s">
        <v>41</v>
      </c>
      <c r="O138" s="68"/>
      <c r="P138" s="209">
        <f t="shared" si="1"/>
        <v>0</v>
      </c>
      <c r="Q138" s="209">
        <v>0</v>
      </c>
      <c r="R138" s="209">
        <f t="shared" si="2"/>
        <v>0</v>
      </c>
      <c r="S138" s="209">
        <v>0</v>
      </c>
      <c r="T138" s="210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1" t="s">
        <v>152</v>
      </c>
      <c r="AT138" s="211" t="s">
        <v>130</v>
      </c>
      <c r="AU138" s="211" t="s">
        <v>86</v>
      </c>
      <c r="AY138" s="14" t="s">
        <v>129</v>
      </c>
      <c r="BE138" s="212">
        <f t="shared" si="4"/>
        <v>0</v>
      </c>
      <c r="BF138" s="212">
        <f t="shared" si="5"/>
        <v>0</v>
      </c>
      <c r="BG138" s="212">
        <f t="shared" si="6"/>
        <v>0</v>
      </c>
      <c r="BH138" s="212">
        <f t="shared" si="7"/>
        <v>0</v>
      </c>
      <c r="BI138" s="212">
        <f t="shared" si="8"/>
        <v>0</v>
      </c>
      <c r="BJ138" s="14" t="s">
        <v>84</v>
      </c>
      <c r="BK138" s="212">
        <f t="shared" si="9"/>
        <v>0</v>
      </c>
      <c r="BL138" s="14" t="s">
        <v>152</v>
      </c>
      <c r="BM138" s="211" t="s">
        <v>484</v>
      </c>
    </row>
    <row r="139" spans="1:65" s="2" customFormat="1" ht="21.75" customHeight="1">
      <c r="A139" s="31"/>
      <c r="B139" s="32"/>
      <c r="C139" s="199" t="s">
        <v>485</v>
      </c>
      <c r="D139" s="199" t="s">
        <v>130</v>
      </c>
      <c r="E139" s="200" t="s">
        <v>486</v>
      </c>
      <c r="F139" s="201" t="s">
        <v>487</v>
      </c>
      <c r="G139" s="202" t="s">
        <v>151</v>
      </c>
      <c r="H139" s="203">
        <v>1</v>
      </c>
      <c r="I139" s="204"/>
      <c r="J139" s="205">
        <f t="shared" si="0"/>
        <v>0</v>
      </c>
      <c r="K139" s="206"/>
      <c r="L139" s="36"/>
      <c r="M139" s="207" t="s">
        <v>1</v>
      </c>
      <c r="N139" s="208" t="s">
        <v>41</v>
      </c>
      <c r="O139" s="68"/>
      <c r="P139" s="209">
        <f t="shared" si="1"/>
        <v>0</v>
      </c>
      <c r="Q139" s="209">
        <v>0</v>
      </c>
      <c r="R139" s="209">
        <f t="shared" si="2"/>
        <v>0</v>
      </c>
      <c r="S139" s="209">
        <v>0</v>
      </c>
      <c r="T139" s="210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1" t="s">
        <v>152</v>
      </c>
      <c r="AT139" s="211" t="s">
        <v>130</v>
      </c>
      <c r="AU139" s="211" t="s">
        <v>86</v>
      </c>
      <c r="AY139" s="14" t="s">
        <v>129</v>
      </c>
      <c r="BE139" s="212">
        <f t="shared" si="4"/>
        <v>0</v>
      </c>
      <c r="BF139" s="212">
        <f t="shared" si="5"/>
        <v>0</v>
      </c>
      <c r="BG139" s="212">
        <f t="shared" si="6"/>
        <v>0</v>
      </c>
      <c r="BH139" s="212">
        <f t="shared" si="7"/>
        <v>0</v>
      </c>
      <c r="BI139" s="212">
        <f t="shared" si="8"/>
        <v>0</v>
      </c>
      <c r="BJ139" s="14" t="s">
        <v>84</v>
      </c>
      <c r="BK139" s="212">
        <f t="shared" si="9"/>
        <v>0</v>
      </c>
      <c r="BL139" s="14" t="s">
        <v>152</v>
      </c>
      <c r="BM139" s="211" t="s">
        <v>488</v>
      </c>
    </row>
    <row r="140" spans="1:65" s="2" customFormat="1" ht="21.75" customHeight="1">
      <c r="A140" s="31"/>
      <c r="B140" s="32"/>
      <c r="C140" s="199" t="s">
        <v>234</v>
      </c>
      <c r="D140" s="199" t="s">
        <v>130</v>
      </c>
      <c r="E140" s="200" t="s">
        <v>243</v>
      </c>
      <c r="F140" s="201" t="s">
        <v>244</v>
      </c>
      <c r="G140" s="202" t="s">
        <v>151</v>
      </c>
      <c r="H140" s="203">
        <v>5</v>
      </c>
      <c r="I140" s="204"/>
      <c r="J140" s="205">
        <f t="shared" si="0"/>
        <v>0</v>
      </c>
      <c r="K140" s="206"/>
      <c r="L140" s="36"/>
      <c r="M140" s="207" t="s">
        <v>1</v>
      </c>
      <c r="N140" s="208" t="s">
        <v>41</v>
      </c>
      <c r="O140" s="68"/>
      <c r="P140" s="209">
        <f t="shared" si="1"/>
        <v>0</v>
      </c>
      <c r="Q140" s="209">
        <v>0</v>
      </c>
      <c r="R140" s="209">
        <f t="shared" si="2"/>
        <v>0</v>
      </c>
      <c r="S140" s="209">
        <v>0</v>
      </c>
      <c r="T140" s="210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1" t="s">
        <v>152</v>
      </c>
      <c r="AT140" s="211" t="s">
        <v>130</v>
      </c>
      <c r="AU140" s="211" t="s">
        <v>86</v>
      </c>
      <c r="AY140" s="14" t="s">
        <v>129</v>
      </c>
      <c r="BE140" s="212">
        <f t="shared" si="4"/>
        <v>0</v>
      </c>
      <c r="BF140" s="212">
        <f t="shared" si="5"/>
        <v>0</v>
      </c>
      <c r="BG140" s="212">
        <f t="shared" si="6"/>
        <v>0</v>
      </c>
      <c r="BH140" s="212">
        <f t="shared" si="7"/>
        <v>0</v>
      </c>
      <c r="BI140" s="212">
        <f t="shared" si="8"/>
        <v>0</v>
      </c>
      <c r="BJ140" s="14" t="s">
        <v>84</v>
      </c>
      <c r="BK140" s="212">
        <f t="shared" si="9"/>
        <v>0</v>
      </c>
      <c r="BL140" s="14" t="s">
        <v>152</v>
      </c>
      <c r="BM140" s="211" t="s">
        <v>489</v>
      </c>
    </row>
    <row r="141" spans="1:65" s="2" customFormat="1" ht="21.75" customHeight="1">
      <c r="A141" s="31"/>
      <c r="B141" s="32"/>
      <c r="C141" s="199" t="s">
        <v>490</v>
      </c>
      <c r="D141" s="199" t="s">
        <v>130</v>
      </c>
      <c r="E141" s="200" t="s">
        <v>247</v>
      </c>
      <c r="F141" s="201" t="s">
        <v>248</v>
      </c>
      <c r="G141" s="202" t="s">
        <v>151</v>
      </c>
      <c r="H141" s="203">
        <v>46</v>
      </c>
      <c r="I141" s="204"/>
      <c r="J141" s="205">
        <f t="shared" si="0"/>
        <v>0</v>
      </c>
      <c r="K141" s="206"/>
      <c r="L141" s="36"/>
      <c r="M141" s="207" t="s">
        <v>1</v>
      </c>
      <c r="N141" s="208" t="s">
        <v>41</v>
      </c>
      <c r="O141" s="68"/>
      <c r="P141" s="209">
        <f t="shared" si="1"/>
        <v>0</v>
      </c>
      <c r="Q141" s="209">
        <v>0</v>
      </c>
      <c r="R141" s="209">
        <f t="shared" si="2"/>
        <v>0</v>
      </c>
      <c r="S141" s="209">
        <v>0</v>
      </c>
      <c r="T141" s="210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1" t="s">
        <v>152</v>
      </c>
      <c r="AT141" s="211" t="s">
        <v>130</v>
      </c>
      <c r="AU141" s="211" t="s">
        <v>86</v>
      </c>
      <c r="AY141" s="14" t="s">
        <v>129</v>
      </c>
      <c r="BE141" s="212">
        <f t="shared" si="4"/>
        <v>0</v>
      </c>
      <c r="BF141" s="212">
        <f t="shared" si="5"/>
        <v>0</v>
      </c>
      <c r="BG141" s="212">
        <f t="shared" si="6"/>
        <v>0</v>
      </c>
      <c r="BH141" s="212">
        <f t="shared" si="7"/>
        <v>0</v>
      </c>
      <c r="BI141" s="212">
        <f t="shared" si="8"/>
        <v>0</v>
      </c>
      <c r="BJ141" s="14" t="s">
        <v>84</v>
      </c>
      <c r="BK141" s="212">
        <f t="shared" si="9"/>
        <v>0</v>
      </c>
      <c r="BL141" s="14" t="s">
        <v>152</v>
      </c>
      <c r="BM141" s="211" t="s">
        <v>491</v>
      </c>
    </row>
    <row r="142" spans="1:65" s="2" customFormat="1" ht="16.5" customHeight="1">
      <c r="A142" s="31"/>
      <c r="B142" s="32"/>
      <c r="C142" s="199" t="s">
        <v>238</v>
      </c>
      <c r="D142" s="199" t="s">
        <v>130</v>
      </c>
      <c r="E142" s="200" t="s">
        <v>255</v>
      </c>
      <c r="F142" s="201" t="s">
        <v>256</v>
      </c>
      <c r="G142" s="202" t="s">
        <v>142</v>
      </c>
      <c r="H142" s="203">
        <v>150</v>
      </c>
      <c r="I142" s="204"/>
      <c r="J142" s="205">
        <f t="shared" si="0"/>
        <v>0</v>
      </c>
      <c r="K142" s="206"/>
      <c r="L142" s="36"/>
      <c r="M142" s="207" t="s">
        <v>1</v>
      </c>
      <c r="N142" s="208" t="s">
        <v>41</v>
      </c>
      <c r="O142" s="68"/>
      <c r="P142" s="209">
        <f t="shared" si="1"/>
        <v>0</v>
      </c>
      <c r="Q142" s="209">
        <v>0</v>
      </c>
      <c r="R142" s="209">
        <f t="shared" si="2"/>
        <v>0</v>
      </c>
      <c r="S142" s="209">
        <v>0</v>
      </c>
      <c r="T142" s="210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1" t="s">
        <v>152</v>
      </c>
      <c r="AT142" s="211" t="s">
        <v>130</v>
      </c>
      <c r="AU142" s="211" t="s">
        <v>86</v>
      </c>
      <c r="AY142" s="14" t="s">
        <v>129</v>
      </c>
      <c r="BE142" s="212">
        <f t="shared" si="4"/>
        <v>0</v>
      </c>
      <c r="BF142" s="212">
        <f t="shared" si="5"/>
        <v>0</v>
      </c>
      <c r="BG142" s="212">
        <f t="shared" si="6"/>
        <v>0</v>
      </c>
      <c r="BH142" s="212">
        <f t="shared" si="7"/>
        <v>0</v>
      </c>
      <c r="BI142" s="212">
        <f t="shared" si="8"/>
        <v>0</v>
      </c>
      <c r="BJ142" s="14" t="s">
        <v>84</v>
      </c>
      <c r="BK142" s="212">
        <f t="shared" si="9"/>
        <v>0</v>
      </c>
      <c r="BL142" s="14" t="s">
        <v>152</v>
      </c>
      <c r="BM142" s="211" t="s">
        <v>492</v>
      </c>
    </row>
    <row r="143" spans="1:65" s="2" customFormat="1" ht="16.5" customHeight="1">
      <c r="A143" s="31"/>
      <c r="B143" s="32"/>
      <c r="C143" s="199" t="s">
        <v>246</v>
      </c>
      <c r="D143" s="199" t="s">
        <v>130</v>
      </c>
      <c r="E143" s="200" t="s">
        <v>263</v>
      </c>
      <c r="F143" s="201" t="s">
        <v>264</v>
      </c>
      <c r="G143" s="202" t="s">
        <v>151</v>
      </c>
      <c r="H143" s="203">
        <v>5</v>
      </c>
      <c r="I143" s="204"/>
      <c r="J143" s="205">
        <f t="shared" si="0"/>
        <v>0</v>
      </c>
      <c r="K143" s="206"/>
      <c r="L143" s="36"/>
      <c r="M143" s="207" t="s">
        <v>1</v>
      </c>
      <c r="N143" s="208" t="s">
        <v>41</v>
      </c>
      <c r="O143" s="68"/>
      <c r="P143" s="209">
        <f t="shared" si="1"/>
        <v>0</v>
      </c>
      <c r="Q143" s="209">
        <v>0</v>
      </c>
      <c r="R143" s="209">
        <f t="shared" si="2"/>
        <v>0</v>
      </c>
      <c r="S143" s="209">
        <v>0</v>
      </c>
      <c r="T143" s="210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1" t="s">
        <v>152</v>
      </c>
      <c r="AT143" s="211" t="s">
        <v>130</v>
      </c>
      <c r="AU143" s="211" t="s">
        <v>86</v>
      </c>
      <c r="AY143" s="14" t="s">
        <v>129</v>
      </c>
      <c r="BE143" s="212">
        <f t="shared" si="4"/>
        <v>0</v>
      </c>
      <c r="BF143" s="212">
        <f t="shared" si="5"/>
        <v>0</v>
      </c>
      <c r="BG143" s="212">
        <f t="shared" si="6"/>
        <v>0</v>
      </c>
      <c r="BH143" s="212">
        <f t="shared" si="7"/>
        <v>0</v>
      </c>
      <c r="BI143" s="212">
        <f t="shared" si="8"/>
        <v>0</v>
      </c>
      <c r="BJ143" s="14" t="s">
        <v>84</v>
      </c>
      <c r="BK143" s="212">
        <f t="shared" si="9"/>
        <v>0</v>
      </c>
      <c r="BL143" s="14" t="s">
        <v>152</v>
      </c>
      <c r="BM143" s="211" t="s">
        <v>493</v>
      </c>
    </row>
    <row r="144" spans="1:65" s="12" customFormat="1" ht="22.9" customHeight="1">
      <c r="B144" s="185"/>
      <c r="C144" s="186"/>
      <c r="D144" s="187" t="s">
        <v>75</v>
      </c>
      <c r="E144" s="213" t="s">
        <v>285</v>
      </c>
      <c r="F144" s="213" t="s">
        <v>286</v>
      </c>
      <c r="G144" s="186"/>
      <c r="H144" s="186"/>
      <c r="I144" s="189"/>
      <c r="J144" s="214">
        <f>BK144</f>
        <v>0</v>
      </c>
      <c r="K144" s="186"/>
      <c r="L144" s="191"/>
      <c r="M144" s="192"/>
      <c r="N144" s="193"/>
      <c r="O144" s="193"/>
      <c r="P144" s="194">
        <f>SUM(P145:P152)</f>
        <v>0</v>
      </c>
      <c r="Q144" s="193"/>
      <c r="R144" s="194">
        <f>SUM(R145:R152)</f>
        <v>1.2829999999999999</v>
      </c>
      <c r="S144" s="193"/>
      <c r="T144" s="195">
        <f>SUM(T145:T152)</f>
        <v>0</v>
      </c>
      <c r="AR144" s="196" t="s">
        <v>86</v>
      </c>
      <c r="AT144" s="197" t="s">
        <v>75</v>
      </c>
      <c r="AU144" s="197" t="s">
        <v>84</v>
      </c>
      <c r="AY144" s="196" t="s">
        <v>129</v>
      </c>
      <c r="BK144" s="198">
        <f>SUM(BK145:BK152)</f>
        <v>0</v>
      </c>
    </row>
    <row r="145" spans="1:65" s="2" customFormat="1" ht="16.5" customHeight="1">
      <c r="A145" s="31"/>
      <c r="B145" s="32"/>
      <c r="C145" s="215" t="s">
        <v>291</v>
      </c>
      <c r="D145" s="215" t="s">
        <v>269</v>
      </c>
      <c r="E145" s="216" t="s">
        <v>292</v>
      </c>
      <c r="F145" s="217" t="s">
        <v>293</v>
      </c>
      <c r="G145" s="218" t="s">
        <v>142</v>
      </c>
      <c r="H145" s="219">
        <v>1500</v>
      </c>
      <c r="I145" s="220"/>
      <c r="J145" s="221">
        <f t="shared" ref="J145:J152" si="10">ROUND(I145*H145,2)</f>
        <v>0</v>
      </c>
      <c r="K145" s="222"/>
      <c r="L145" s="223"/>
      <c r="M145" s="224" t="s">
        <v>1</v>
      </c>
      <c r="N145" s="225" t="s">
        <v>41</v>
      </c>
      <c r="O145" s="68"/>
      <c r="P145" s="209">
        <f t="shared" ref="P145:P152" si="11">O145*H145</f>
        <v>0</v>
      </c>
      <c r="Q145" s="209">
        <v>1E-4</v>
      </c>
      <c r="R145" s="209">
        <f t="shared" ref="R145:R152" si="12">Q145*H145</f>
        <v>0.15</v>
      </c>
      <c r="S145" s="209">
        <v>0</v>
      </c>
      <c r="T145" s="210">
        <f t="shared" ref="T145:T152" si="13"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1" t="s">
        <v>272</v>
      </c>
      <c r="AT145" s="211" t="s">
        <v>269</v>
      </c>
      <c r="AU145" s="211" t="s">
        <v>86</v>
      </c>
      <c r="AY145" s="14" t="s">
        <v>129</v>
      </c>
      <c r="BE145" s="212">
        <f t="shared" ref="BE145:BE152" si="14">IF(N145="základní",J145,0)</f>
        <v>0</v>
      </c>
      <c r="BF145" s="212">
        <f t="shared" ref="BF145:BF152" si="15">IF(N145="snížená",J145,0)</f>
        <v>0</v>
      </c>
      <c r="BG145" s="212">
        <f t="shared" ref="BG145:BG152" si="16">IF(N145="zákl. přenesená",J145,0)</f>
        <v>0</v>
      </c>
      <c r="BH145" s="212">
        <f t="shared" ref="BH145:BH152" si="17">IF(N145="sníž. přenesená",J145,0)</f>
        <v>0</v>
      </c>
      <c r="BI145" s="212">
        <f t="shared" ref="BI145:BI152" si="18">IF(N145="nulová",J145,0)</f>
        <v>0</v>
      </c>
      <c r="BJ145" s="14" t="s">
        <v>84</v>
      </c>
      <c r="BK145" s="212">
        <f t="shared" ref="BK145:BK152" si="19">ROUND(I145*H145,2)</f>
        <v>0</v>
      </c>
      <c r="BL145" s="14" t="s">
        <v>152</v>
      </c>
      <c r="BM145" s="211" t="s">
        <v>494</v>
      </c>
    </row>
    <row r="146" spans="1:65" s="2" customFormat="1" ht="16.5" customHeight="1">
      <c r="A146" s="31"/>
      <c r="B146" s="32"/>
      <c r="C146" s="215" t="s">
        <v>295</v>
      </c>
      <c r="D146" s="215" t="s">
        <v>269</v>
      </c>
      <c r="E146" s="216" t="s">
        <v>296</v>
      </c>
      <c r="F146" s="217" t="s">
        <v>297</v>
      </c>
      <c r="G146" s="218" t="s">
        <v>142</v>
      </c>
      <c r="H146" s="219">
        <v>1000</v>
      </c>
      <c r="I146" s="220"/>
      <c r="J146" s="221">
        <f t="shared" si="10"/>
        <v>0</v>
      </c>
      <c r="K146" s="222"/>
      <c r="L146" s="223"/>
      <c r="M146" s="224" t="s">
        <v>1</v>
      </c>
      <c r="N146" s="225" t="s">
        <v>41</v>
      </c>
      <c r="O146" s="68"/>
      <c r="P146" s="209">
        <f t="shared" si="11"/>
        <v>0</v>
      </c>
      <c r="Q146" s="209">
        <v>1.2E-4</v>
      </c>
      <c r="R146" s="209">
        <f t="shared" si="12"/>
        <v>0.12000000000000001</v>
      </c>
      <c r="S146" s="209">
        <v>0</v>
      </c>
      <c r="T146" s="210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1" t="s">
        <v>272</v>
      </c>
      <c r="AT146" s="211" t="s">
        <v>269</v>
      </c>
      <c r="AU146" s="211" t="s">
        <v>86</v>
      </c>
      <c r="AY146" s="14" t="s">
        <v>129</v>
      </c>
      <c r="BE146" s="212">
        <f t="shared" si="14"/>
        <v>0</v>
      </c>
      <c r="BF146" s="212">
        <f t="shared" si="15"/>
        <v>0</v>
      </c>
      <c r="BG146" s="212">
        <f t="shared" si="16"/>
        <v>0</v>
      </c>
      <c r="BH146" s="212">
        <f t="shared" si="17"/>
        <v>0</v>
      </c>
      <c r="BI146" s="212">
        <f t="shared" si="18"/>
        <v>0</v>
      </c>
      <c r="BJ146" s="14" t="s">
        <v>84</v>
      </c>
      <c r="BK146" s="212">
        <f t="shared" si="19"/>
        <v>0</v>
      </c>
      <c r="BL146" s="14" t="s">
        <v>152</v>
      </c>
      <c r="BM146" s="211" t="s">
        <v>495</v>
      </c>
    </row>
    <row r="147" spans="1:65" s="2" customFormat="1" ht="16.5" customHeight="1">
      <c r="A147" s="31"/>
      <c r="B147" s="32"/>
      <c r="C147" s="215" t="s">
        <v>191</v>
      </c>
      <c r="D147" s="215" t="s">
        <v>269</v>
      </c>
      <c r="E147" s="216" t="s">
        <v>300</v>
      </c>
      <c r="F147" s="217" t="s">
        <v>301</v>
      </c>
      <c r="G147" s="218" t="s">
        <v>142</v>
      </c>
      <c r="H147" s="219">
        <v>300</v>
      </c>
      <c r="I147" s="220"/>
      <c r="J147" s="221">
        <f t="shared" si="10"/>
        <v>0</v>
      </c>
      <c r="K147" s="222"/>
      <c r="L147" s="223"/>
      <c r="M147" s="224" t="s">
        <v>1</v>
      </c>
      <c r="N147" s="225" t="s">
        <v>41</v>
      </c>
      <c r="O147" s="68"/>
      <c r="P147" s="209">
        <f t="shared" si="11"/>
        <v>0</v>
      </c>
      <c r="Q147" s="209">
        <v>1.7000000000000001E-4</v>
      </c>
      <c r="R147" s="209">
        <f t="shared" si="12"/>
        <v>5.1000000000000004E-2</v>
      </c>
      <c r="S147" s="209">
        <v>0</v>
      </c>
      <c r="T147" s="210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1" t="s">
        <v>272</v>
      </c>
      <c r="AT147" s="211" t="s">
        <v>269</v>
      </c>
      <c r="AU147" s="211" t="s">
        <v>86</v>
      </c>
      <c r="AY147" s="14" t="s">
        <v>129</v>
      </c>
      <c r="BE147" s="212">
        <f t="shared" si="14"/>
        <v>0</v>
      </c>
      <c r="BF147" s="212">
        <f t="shared" si="15"/>
        <v>0</v>
      </c>
      <c r="BG147" s="212">
        <f t="shared" si="16"/>
        <v>0</v>
      </c>
      <c r="BH147" s="212">
        <f t="shared" si="17"/>
        <v>0</v>
      </c>
      <c r="BI147" s="212">
        <f t="shared" si="18"/>
        <v>0</v>
      </c>
      <c r="BJ147" s="14" t="s">
        <v>84</v>
      </c>
      <c r="BK147" s="212">
        <f t="shared" si="19"/>
        <v>0</v>
      </c>
      <c r="BL147" s="14" t="s">
        <v>152</v>
      </c>
      <c r="BM147" s="211" t="s">
        <v>496</v>
      </c>
    </row>
    <row r="148" spans="1:65" s="2" customFormat="1" ht="16.5" customHeight="1">
      <c r="A148" s="31"/>
      <c r="B148" s="32"/>
      <c r="C148" s="215" t="s">
        <v>497</v>
      </c>
      <c r="D148" s="215" t="s">
        <v>269</v>
      </c>
      <c r="E148" s="216" t="s">
        <v>308</v>
      </c>
      <c r="F148" s="217" t="s">
        <v>309</v>
      </c>
      <c r="G148" s="218" t="s">
        <v>142</v>
      </c>
      <c r="H148" s="219">
        <v>100</v>
      </c>
      <c r="I148" s="220"/>
      <c r="J148" s="221">
        <f t="shared" si="10"/>
        <v>0</v>
      </c>
      <c r="K148" s="222"/>
      <c r="L148" s="223"/>
      <c r="M148" s="224" t="s">
        <v>1</v>
      </c>
      <c r="N148" s="225" t="s">
        <v>41</v>
      </c>
      <c r="O148" s="68"/>
      <c r="P148" s="209">
        <f t="shared" si="11"/>
        <v>0</v>
      </c>
      <c r="Q148" s="209">
        <v>3.4000000000000002E-4</v>
      </c>
      <c r="R148" s="209">
        <f t="shared" si="12"/>
        <v>3.4000000000000002E-2</v>
      </c>
      <c r="S148" s="209">
        <v>0</v>
      </c>
      <c r="T148" s="210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1" t="s">
        <v>272</v>
      </c>
      <c r="AT148" s="211" t="s">
        <v>269</v>
      </c>
      <c r="AU148" s="211" t="s">
        <v>86</v>
      </c>
      <c r="AY148" s="14" t="s">
        <v>129</v>
      </c>
      <c r="BE148" s="212">
        <f t="shared" si="14"/>
        <v>0</v>
      </c>
      <c r="BF148" s="212">
        <f t="shared" si="15"/>
        <v>0</v>
      </c>
      <c r="BG148" s="212">
        <f t="shared" si="16"/>
        <v>0</v>
      </c>
      <c r="BH148" s="212">
        <f t="shared" si="17"/>
        <v>0</v>
      </c>
      <c r="BI148" s="212">
        <f t="shared" si="18"/>
        <v>0</v>
      </c>
      <c r="BJ148" s="14" t="s">
        <v>84</v>
      </c>
      <c r="BK148" s="212">
        <f t="shared" si="19"/>
        <v>0</v>
      </c>
      <c r="BL148" s="14" t="s">
        <v>152</v>
      </c>
      <c r="BM148" s="211" t="s">
        <v>498</v>
      </c>
    </row>
    <row r="149" spans="1:65" s="2" customFormat="1" ht="16.5" customHeight="1">
      <c r="A149" s="31"/>
      <c r="B149" s="32"/>
      <c r="C149" s="215" t="s">
        <v>331</v>
      </c>
      <c r="D149" s="215" t="s">
        <v>269</v>
      </c>
      <c r="E149" s="216" t="s">
        <v>312</v>
      </c>
      <c r="F149" s="217" t="s">
        <v>313</v>
      </c>
      <c r="G149" s="218" t="s">
        <v>142</v>
      </c>
      <c r="H149" s="219">
        <v>100</v>
      </c>
      <c r="I149" s="220"/>
      <c r="J149" s="221">
        <f t="shared" si="10"/>
        <v>0</v>
      </c>
      <c r="K149" s="222"/>
      <c r="L149" s="223"/>
      <c r="M149" s="224" t="s">
        <v>1</v>
      </c>
      <c r="N149" s="225" t="s">
        <v>41</v>
      </c>
      <c r="O149" s="68"/>
      <c r="P149" s="209">
        <f t="shared" si="11"/>
        <v>0</v>
      </c>
      <c r="Q149" s="209">
        <v>5.2999999999999998E-4</v>
      </c>
      <c r="R149" s="209">
        <f t="shared" si="12"/>
        <v>5.2999999999999999E-2</v>
      </c>
      <c r="S149" s="209">
        <v>0</v>
      </c>
      <c r="T149" s="210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1" t="s">
        <v>272</v>
      </c>
      <c r="AT149" s="211" t="s">
        <v>269</v>
      </c>
      <c r="AU149" s="211" t="s">
        <v>86</v>
      </c>
      <c r="AY149" s="14" t="s">
        <v>129</v>
      </c>
      <c r="BE149" s="212">
        <f t="shared" si="14"/>
        <v>0</v>
      </c>
      <c r="BF149" s="212">
        <f t="shared" si="15"/>
        <v>0</v>
      </c>
      <c r="BG149" s="212">
        <f t="shared" si="16"/>
        <v>0</v>
      </c>
      <c r="BH149" s="212">
        <f t="shared" si="17"/>
        <v>0</v>
      </c>
      <c r="BI149" s="212">
        <f t="shared" si="18"/>
        <v>0</v>
      </c>
      <c r="BJ149" s="14" t="s">
        <v>84</v>
      </c>
      <c r="BK149" s="212">
        <f t="shared" si="19"/>
        <v>0</v>
      </c>
      <c r="BL149" s="14" t="s">
        <v>152</v>
      </c>
      <c r="BM149" s="211" t="s">
        <v>499</v>
      </c>
    </row>
    <row r="150" spans="1:65" s="2" customFormat="1" ht="16.5" customHeight="1">
      <c r="A150" s="31"/>
      <c r="B150" s="32"/>
      <c r="C150" s="215" t="s">
        <v>262</v>
      </c>
      <c r="D150" s="215" t="s">
        <v>269</v>
      </c>
      <c r="E150" s="216" t="s">
        <v>316</v>
      </c>
      <c r="F150" s="217" t="s">
        <v>317</v>
      </c>
      <c r="G150" s="218" t="s">
        <v>142</v>
      </c>
      <c r="H150" s="219">
        <v>1400</v>
      </c>
      <c r="I150" s="220"/>
      <c r="J150" s="221">
        <f t="shared" si="10"/>
        <v>0</v>
      </c>
      <c r="K150" s="222"/>
      <c r="L150" s="223"/>
      <c r="M150" s="224" t="s">
        <v>1</v>
      </c>
      <c r="N150" s="225" t="s">
        <v>41</v>
      </c>
      <c r="O150" s="68"/>
      <c r="P150" s="209">
        <f t="shared" si="11"/>
        <v>0</v>
      </c>
      <c r="Q150" s="209">
        <v>5.2999999999999998E-4</v>
      </c>
      <c r="R150" s="209">
        <f t="shared" si="12"/>
        <v>0.74199999999999999</v>
      </c>
      <c r="S150" s="209">
        <v>0</v>
      </c>
      <c r="T150" s="210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1" t="s">
        <v>272</v>
      </c>
      <c r="AT150" s="211" t="s">
        <v>269</v>
      </c>
      <c r="AU150" s="211" t="s">
        <v>86</v>
      </c>
      <c r="AY150" s="14" t="s">
        <v>129</v>
      </c>
      <c r="BE150" s="212">
        <f t="shared" si="14"/>
        <v>0</v>
      </c>
      <c r="BF150" s="212">
        <f t="shared" si="15"/>
        <v>0</v>
      </c>
      <c r="BG150" s="212">
        <f t="shared" si="16"/>
        <v>0</v>
      </c>
      <c r="BH150" s="212">
        <f t="shared" si="17"/>
        <v>0</v>
      </c>
      <c r="BI150" s="212">
        <f t="shared" si="18"/>
        <v>0</v>
      </c>
      <c r="BJ150" s="14" t="s">
        <v>84</v>
      </c>
      <c r="BK150" s="212">
        <f t="shared" si="19"/>
        <v>0</v>
      </c>
      <c r="BL150" s="14" t="s">
        <v>152</v>
      </c>
      <c r="BM150" s="211" t="s">
        <v>500</v>
      </c>
    </row>
    <row r="151" spans="1:65" s="2" customFormat="1" ht="16.5" customHeight="1">
      <c r="A151" s="31"/>
      <c r="B151" s="32"/>
      <c r="C151" s="215" t="s">
        <v>501</v>
      </c>
      <c r="D151" s="215" t="s">
        <v>269</v>
      </c>
      <c r="E151" s="216" t="s">
        <v>320</v>
      </c>
      <c r="F151" s="217" t="s">
        <v>321</v>
      </c>
      <c r="G151" s="218" t="s">
        <v>142</v>
      </c>
      <c r="H151" s="219">
        <v>200</v>
      </c>
      <c r="I151" s="220"/>
      <c r="J151" s="221">
        <f t="shared" si="10"/>
        <v>0</v>
      </c>
      <c r="K151" s="222"/>
      <c r="L151" s="223"/>
      <c r="M151" s="224" t="s">
        <v>1</v>
      </c>
      <c r="N151" s="225" t="s">
        <v>41</v>
      </c>
      <c r="O151" s="68"/>
      <c r="P151" s="209">
        <f t="shared" si="11"/>
        <v>0</v>
      </c>
      <c r="Q151" s="209">
        <v>5.2999999999999998E-4</v>
      </c>
      <c r="R151" s="209">
        <f t="shared" si="12"/>
        <v>0.106</v>
      </c>
      <c r="S151" s="209">
        <v>0</v>
      </c>
      <c r="T151" s="210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1" t="s">
        <v>272</v>
      </c>
      <c r="AT151" s="211" t="s">
        <v>269</v>
      </c>
      <c r="AU151" s="211" t="s">
        <v>86</v>
      </c>
      <c r="AY151" s="14" t="s">
        <v>129</v>
      </c>
      <c r="BE151" s="212">
        <f t="shared" si="14"/>
        <v>0</v>
      </c>
      <c r="BF151" s="212">
        <f t="shared" si="15"/>
        <v>0</v>
      </c>
      <c r="BG151" s="212">
        <f t="shared" si="16"/>
        <v>0</v>
      </c>
      <c r="BH151" s="212">
        <f t="shared" si="17"/>
        <v>0</v>
      </c>
      <c r="BI151" s="212">
        <f t="shared" si="18"/>
        <v>0</v>
      </c>
      <c r="BJ151" s="14" t="s">
        <v>84</v>
      </c>
      <c r="BK151" s="212">
        <f t="shared" si="19"/>
        <v>0</v>
      </c>
      <c r="BL151" s="14" t="s">
        <v>152</v>
      </c>
      <c r="BM151" s="211" t="s">
        <v>502</v>
      </c>
    </row>
    <row r="152" spans="1:65" s="2" customFormat="1" ht="16.5" customHeight="1">
      <c r="A152" s="31"/>
      <c r="B152" s="32"/>
      <c r="C152" s="215" t="s">
        <v>354</v>
      </c>
      <c r="D152" s="215" t="s">
        <v>269</v>
      </c>
      <c r="E152" s="216" t="s">
        <v>328</v>
      </c>
      <c r="F152" s="217" t="s">
        <v>329</v>
      </c>
      <c r="G152" s="218" t="s">
        <v>142</v>
      </c>
      <c r="H152" s="219">
        <v>150</v>
      </c>
      <c r="I152" s="220"/>
      <c r="J152" s="221">
        <f t="shared" si="10"/>
        <v>0</v>
      </c>
      <c r="K152" s="222"/>
      <c r="L152" s="223"/>
      <c r="M152" s="224" t="s">
        <v>1</v>
      </c>
      <c r="N152" s="225" t="s">
        <v>41</v>
      </c>
      <c r="O152" s="68"/>
      <c r="P152" s="209">
        <f t="shared" si="11"/>
        <v>0</v>
      </c>
      <c r="Q152" s="209">
        <v>1.8000000000000001E-4</v>
      </c>
      <c r="R152" s="209">
        <f t="shared" si="12"/>
        <v>2.7000000000000003E-2</v>
      </c>
      <c r="S152" s="209">
        <v>0</v>
      </c>
      <c r="T152" s="210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1" t="s">
        <v>272</v>
      </c>
      <c r="AT152" s="211" t="s">
        <v>269</v>
      </c>
      <c r="AU152" s="211" t="s">
        <v>86</v>
      </c>
      <c r="AY152" s="14" t="s">
        <v>129</v>
      </c>
      <c r="BE152" s="212">
        <f t="shared" si="14"/>
        <v>0</v>
      </c>
      <c r="BF152" s="212">
        <f t="shared" si="15"/>
        <v>0</v>
      </c>
      <c r="BG152" s="212">
        <f t="shared" si="16"/>
        <v>0</v>
      </c>
      <c r="BH152" s="212">
        <f t="shared" si="17"/>
        <v>0</v>
      </c>
      <c r="BI152" s="212">
        <f t="shared" si="18"/>
        <v>0</v>
      </c>
      <c r="BJ152" s="14" t="s">
        <v>84</v>
      </c>
      <c r="BK152" s="212">
        <f t="shared" si="19"/>
        <v>0</v>
      </c>
      <c r="BL152" s="14" t="s">
        <v>152</v>
      </c>
      <c r="BM152" s="211" t="s">
        <v>503</v>
      </c>
    </row>
    <row r="153" spans="1:65" s="12" customFormat="1" ht="22.9" customHeight="1">
      <c r="B153" s="185"/>
      <c r="C153" s="186"/>
      <c r="D153" s="187" t="s">
        <v>75</v>
      </c>
      <c r="E153" s="213" t="s">
        <v>340</v>
      </c>
      <c r="F153" s="213" t="s">
        <v>341</v>
      </c>
      <c r="G153" s="186"/>
      <c r="H153" s="186"/>
      <c r="I153" s="189"/>
      <c r="J153" s="214">
        <f>BK153</f>
        <v>0</v>
      </c>
      <c r="K153" s="186"/>
      <c r="L153" s="191"/>
      <c r="M153" s="192"/>
      <c r="N153" s="193"/>
      <c r="O153" s="193"/>
      <c r="P153" s="194">
        <f>SUM(P154:P163)</f>
        <v>0</v>
      </c>
      <c r="Q153" s="193"/>
      <c r="R153" s="194">
        <f>SUM(R154:R163)</f>
        <v>0.40595999999999999</v>
      </c>
      <c r="S153" s="193"/>
      <c r="T153" s="195">
        <f>SUM(T154:T163)</f>
        <v>0</v>
      </c>
      <c r="AR153" s="196" t="s">
        <v>86</v>
      </c>
      <c r="AT153" s="197" t="s">
        <v>75</v>
      </c>
      <c r="AU153" s="197" t="s">
        <v>84</v>
      </c>
      <c r="AY153" s="196" t="s">
        <v>129</v>
      </c>
      <c r="BK153" s="198">
        <f>SUM(BK154:BK163)</f>
        <v>0</v>
      </c>
    </row>
    <row r="154" spans="1:65" s="2" customFormat="1" ht="16.5" customHeight="1">
      <c r="A154" s="31"/>
      <c r="B154" s="32"/>
      <c r="C154" s="215" t="s">
        <v>504</v>
      </c>
      <c r="D154" s="215" t="s">
        <v>269</v>
      </c>
      <c r="E154" s="216" t="s">
        <v>351</v>
      </c>
      <c r="F154" s="217" t="s">
        <v>352</v>
      </c>
      <c r="G154" s="218" t="s">
        <v>151</v>
      </c>
      <c r="H154" s="219">
        <v>24</v>
      </c>
      <c r="I154" s="220"/>
      <c r="J154" s="221">
        <f t="shared" ref="J154:J163" si="20">ROUND(I154*H154,2)</f>
        <v>0</v>
      </c>
      <c r="K154" s="222"/>
      <c r="L154" s="223"/>
      <c r="M154" s="224" t="s">
        <v>1</v>
      </c>
      <c r="N154" s="225" t="s">
        <v>41</v>
      </c>
      <c r="O154" s="68"/>
      <c r="P154" s="209">
        <f t="shared" ref="P154:P163" si="21">O154*H154</f>
        <v>0</v>
      </c>
      <c r="Q154" s="209">
        <v>5.0000000000000002E-5</v>
      </c>
      <c r="R154" s="209">
        <f t="shared" ref="R154:R163" si="22">Q154*H154</f>
        <v>1.2000000000000001E-3</v>
      </c>
      <c r="S154" s="209">
        <v>0</v>
      </c>
      <c r="T154" s="210">
        <f t="shared" ref="T154:T163" si="23"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1" t="s">
        <v>272</v>
      </c>
      <c r="AT154" s="211" t="s">
        <v>269</v>
      </c>
      <c r="AU154" s="211" t="s">
        <v>86</v>
      </c>
      <c r="AY154" s="14" t="s">
        <v>129</v>
      </c>
      <c r="BE154" s="212">
        <f t="shared" ref="BE154:BE163" si="24">IF(N154="základní",J154,0)</f>
        <v>0</v>
      </c>
      <c r="BF154" s="212">
        <f t="shared" ref="BF154:BF163" si="25">IF(N154="snížená",J154,0)</f>
        <v>0</v>
      </c>
      <c r="BG154" s="212">
        <f t="shared" ref="BG154:BG163" si="26">IF(N154="zákl. přenesená",J154,0)</f>
        <v>0</v>
      </c>
      <c r="BH154" s="212">
        <f t="shared" ref="BH154:BH163" si="27">IF(N154="sníž. přenesená",J154,0)</f>
        <v>0</v>
      </c>
      <c r="BI154" s="212">
        <f t="shared" ref="BI154:BI163" si="28">IF(N154="nulová",J154,0)</f>
        <v>0</v>
      </c>
      <c r="BJ154" s="14" t="s">
        <v>84</v>
      </c>
      <c r="BK154" s="212">
        <f t="shared" ref="BK154:BK163" si="29">ROUND(I154*H154,2)</f>
        <v>0</v>
      </c>
      <c r="BL154" s="14" t="s">
        <v>152</v>
      </c>
      <c r="BM154" s="211" t="s">
        <v>505</v>
      </c>
    </row>
    <row r="155" spans="1:65" s="2" customFormat="1" ht="16.5" customHeight="1">
      <c r="A155" s="31"/>
      <c r="B155" s="32"/>
      <c r="C155" s="215" t="s">
        <v>226</v>
      </c>
      <c r="D155" s="215" t="s">
        <v>269</v>
      </c>
      <c r="E155" s="216" t="s">
        <v>506</v>
      </c>
      <c r="F155" s="217" t="s">
        <v>507</v>
      </c>
      <c r="G155" s="218" t="s">
        <v>151</v>
      </c>
      <c r="H155" s="219">
        <v>3</v>
      </c>
      <c r="I155" s="220"/>
      <c r="J155" s="221">
        <f t="shared" si="20"/>
        <v>0</v>
      </c>
      <c r="K155" s="222"/>
      <c r="L155" s="223"/>
      <c r="M155" s="224" t="s">
        <v>1</v>
      </c>
      <c r="N155" s="225" t="s">
        <v>41</v>
      </c>
      <c r="O155" s="68"/>
      <c r="P155" s="209">
        <f t="shared" si="21"/>
        <v>0</v>
      </c>
      <c r="Q155" s="209">
        <v>2.7999999999999998E-4</v>
      </c>
      <c r="R155" s="209">
        <f t="shared" si="22"/>
        <v>8.3999999999999993E-4</v>
      </c>
      <c r="S155" s="209">
        <v>0</v>
      </c>
      <c r="T155" s="210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1" t="s">
        <v>272</v>
      </c>
      <c r="AT155" s="211" t="s">
        <v>269</v>
      </c>
      <c r="AU155" s="211" t="s">
        <v>86</v>
      </c>
      <c r="AY155" s="14" t="s">
        <v>129</v>
      </c>
      <c r="BE155" s="212">
        <f t="shared" si="24"/>
        <v>0</v>
      </c>
      <c r="BF155" s="212">
        <f t="shared" si="25"/>
        <v>0</v>
      </c>
      <c r="BG155" s="212">
        <f t="shared" si="26"/>
        <v>0</v>
      </c>
      <c r="BH155" s="212">
        <f t="shared" si="27"/>
        <v>0</v>
      </c>
      <c r="BI155" s="212">
        <f t="shared" si="28"/>
        <v>0</v>
      </c>
      <c r="BJ155" s="14" t="s">
        <v>84</v>
      </c>
      <c r="BK155" s="212">
        <f t="shared" si="29"/>
        <v>0</v>
      </c>
      <c r="BL155" s="14" t="s">
        <v>152</v>
      </c>
      <c r="BM155" s="211" t="s">
        <v>508</v>
      </c>
    </row>
    <row r="156" spans="1:65" s="2" customFormat="1" ht="16.5" customHeight="1">
      <c r="A156" s="31"/>
      <c r="B156" s="32"/>
      <c r="C156" s="215" t="s">
        <v>315</v>
      </c>
      <c r="D156" s="215" t="s">
        <v>269</v>
      </c>
      <c r="E156" s="216" t="s">
        <v>371</v>
      </c>
      <c r="F156" s="217" t="s">
        <v>372</v>
      </c>
      <c r="G156" s="218" t="s">
        <v>151</v>
      </c>
      <c r="H156" s="219">
        <v>6</v>
      </c>
      <c r="I156" s="220"/>
      <c r="J156" s="221">
        <f t="shared" si="20"/>
        <v>0</v>
      </c>
      <c r="K156" s="222"/>
      <c r="L156" s="223"/>
      <c r="M156" s="224" t="s">
        <v>1</v>
      </c>
      <c r="N156" s="225" t="s">
        <v>41</v>
      </c>
      <c r="O156" s="68"/>
      <c r="P156" s="209">
        <f t="shared" si="21"/>
        <v>0</v>
      </c>
      <c r="Q156" s="209">
        <v>6.0000000000000002E-5</v>
      </c>
      <c r="R156" s="209">
        <f t="shared" si="22"/>
        <v>3.6000000000000002E-4</v>
      </c>
      <c r="S156" s="209">
        <v>0</v>
      </c>
      <c r="T156" s="210">
        <f t="shared" si="2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1" t="s">
        <v>272</v>
      </c>
      <c r="AT156" s="211" t="s">
        <v>269</v>
      </c>
      <c r="AU156" s="211" t="s">
        <v>86</v>
      </c>
      <c r="AY156" s="14" t="s">
        <v>129</v>
      </c>
      <c r="BE156" s="212">
        <f t="shared" si="24"/>
        <v>0</v>
      </c>
      <c r="BF156" s="212">
        <f t="shared" si="25"/>
        <v>0</v>
      </c>
      <c r="BG156" s="212">
        <f t="shared" si="26"/>
        <v>0</v>
      </c>
      <c r="BH156" s="212">
        <f t="shared" si="27"/>
        <v>0</v>
      </c>
      <c r="BI156" s="212">
        <f t="shared" si="28"/>
        <v>0</v>
      </c>
      <c r="BJ156" s="14" t="s">
        <v>84</v>
      </c>
      <c r="BK156" s="212">
        <f t="shared" si="29"/>
        <v>0</v>
      </c>
      <c r="BL156" s="14" t="s">
        <v>152</v>
      </c>
      <c r="BM156" s="211" t="s">
        <v>509</v>
      </c>
    </row>
    <row r="157" spans="1:65" s="2" customFormat="1" ht="16.5" customHeight="1">
      <c r="A157" s="31"/>
      <c r="B157" s="32"/>
      <c r="C157" s="215" t="s">
        <v>510</v>
      </c>
      <c r="D157" s="215" t="s">
        <v>269</v>
      </c>
      <c r="E157" s="216" t="s">
        <v>511</v>
      </c>
      <c r="F157" s="217" t="s">
        <v>512</v>
      </c>
      <c r="G157" s="218" t="s">
        <v>151</v>
      </c>
      <c r="H157" s="219">
        <v>1</v>
      </c>
      <c r="I157" s="220"/>
      <c r="J157" s="221">
        <f t="shared" si="20"/>
        <v>0</v>
      </c>
      <c r="K157" s="222"/>
      <c r="L157" s="223"/>
      <c r="M157" s="224" t="s">
        <v>1</v>
      </c>
      <c r="N157" s="225" t="s">
        <v>41</v>
      </c>
      <c r="O157" s="68"/>
      <c r="P157" s="209">
        <f t="shared" si="21"/>
        <v>0</v>
      </c>
      <c r="Q157" s="209">
        <v>9.7999999999999997E-4</v>
      </c>
      <c r="R157" s="209">
        <f t="shared" si="22"/>
        <v>9.7999999999999997E-4</v>
      </c>
      <c r="S157" s="209">
        <v>0</v>
      </c>
      <c r="T157" s="210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1" t="s">
        <v>272</v>
      </c>
      <c r="AT157" s="211" t="s">
        <v>269</v>
      </c>
      <c r="AU157" s="211" t="s">
        <v>86</v>
      </c>
      <c r="AY157" s="14" t="s">
        <v>129</v>
      </c>
      <c r="BE157" s="212">
        <f t="shared" si="24"/>
        <v>0</v>
      </c>
      <c r="BF157" s="212">
        <f t="shared" si="25"/>
        <v>0</v>
      </c>
      <c r="BG157" s="212">
        <f t="shared" si="26"/>
        <v>0</v>
      </c>
      <c r="BH157" s="212">
        <f t="shared" si="27"/>
        <v>0</v>
      </c>
      <c r="BI157" s="212">
        <f t="shared" si="28"/>
        <v>0</v>
      </c>
      <c r="BJ157" s="14" t="s">
        <v>84</v>
      </c>
      <c r="BK157" s="212">
        <f t="shared" si="29"/>
        <v>0</v>
      </c>
      <c r="BL157" s="14" t="s">
        <v>152</v>
      </c>
      <c r="BM157" s="211" t="s">
        <v>513</v>
      </c>
    </row>
    <row r="158" spans="1:65" s="2" customFormat="1" ht="16.5" customHeight="1">
      <c r="A158" s="31"/>
      <c r="B158" s="32"/>
      <c r="C158" s="215" t="s">
        <v>281</v>
      </c>
      <c r="D158" s="215" t="s">
        <v>269</v>
      </c>
      <c r="E158" s="216" t="s">
        <v>514</v>
      </c>
      <c r="F158" s="217" t="s">
        <v>515</v>
      </c>
      <c r="G158" s="218" t="s">
        <v>151</v>
      </c>
      <c r="H158" s="219">
        <v>9</v>
      </c>
      <c r="I158" s="220"/>
      <c r="J158" s="221">
        <f t="shared" si="20"/>
        <v>0</v>
      </c>
      <c r="K158" s="222"/>
      <c r="L158" s="223"/>
      <c r="M158" s="224" t="s">
        <v>1</v>
      </c>
      <c r="N158" s="225" t="s">
        <v>41</v>
      </c>
      <c r="O158" s="68"/>
      <c r="P158" s="209">
        <f t="shared" si="21"/>
        <v>0</v>
      </c>
      <c r="Q158" s="209">
        <v>3.3999999999999998E-3</v>
      </c>
      <c r="R158" s="209">
        <f t="shared" si="22"/>
        <v>3.0599999999999999E-2</v>
      </c>
      <c r="S158" s="209">
        <v>0</v>
      </c>
      <c r="T158" s="210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1" t="s">
        <v>272</v>
      </c>
      <c r="AT158" s="211" t="s">
        <v>269</v>
      </c>
      <c r="AU158" s="211" t="s">
        <v>86</v>
      </c>
      <c r="AY158" s="14" t="s">
        <v>129</v>
      </c>
      <c r="BE158" s="212">
        <f t="shared" si="24"/>
        <v>0</v>
      </c>
      <c r="BF158" s="212">
        <f t="shared" si="25"/>
        <v>0</v>
      </c>
      <c r="BG158" s="212">
        <f t="shared" si="26"/>
        <v>0</v>
      </c>
      <c r="BH158" s="212">
        <f t="shared" si="27"/>
        <v>0</v>
      </c>
      <c r="BI158" s="212">
        <f t="shared" si="28"/>
        <v>0</v>
      </c>
      <c r="BJ158" s="14" t="s">
        <v>84</v>
      </c>
      <c r="BK158" s="212">
        <f t="shared" si="29"/>
        <v>0</v>
      </c>
      <c r="BL158" s="14" t="s">
        <v>152</v>
      </c>
      <c r="BM158" s="211" t="s">
        <v>516</v>
      </c>
    </row>
    <row r="159" spans="1:65" s="2" customFormat="1" ht="16.5" customHeight="1">
      <c r="A159" s="31"/>
      <c r="B159" s="32"/>
      <c r="C159" s="215" t="s">
        <v>342</v>
      </c>
      <c r="D159" s="215" t="s">
        <v>269</v>
      </c>
      <c r="E159" s="216" t="s">
        <v>517</v>
      </c>
      <c r="F159" s="217" t="s">
        <v>518</v>
      </c>
      <c r="G159" s="218" t="s">
        <v>151</v>
      </c>
      <c r="H159" s="219">
        <v>3</v>
      </c>
      <c r="I159" s="220"/>
      <c r="J159" s="221">
        <f t="shared" si="20"/>
        <v>0</v>
      </c>
      <c r="K159" s="222"/>
      <c r="L159" s="223"/>
      <c r="M159" s="224" t="s">
        <v>1</v>
      </c>
      <c r="N159" s="225" t="s">
        <v>41</v>
      </c>
      <c r="O159" s="68"/>
      <c r="P159" s="209">
        <f t="shared" si="21"/>
        <v>0</v>
      </c>
      <c r="Q159" s="209">
        <v>3.3999999999999998E-3</v>
      </c>
      <c r="R159" s="209">
        <f t="shared" si="22"/>
        <v>1.0199999999999999E-2</v>
      </c>
      <c r="S159" s="209">
        <v>0</v>
      </c>
      <c r="T159" s="210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1" t="s">
        <v>272</v>
      </c>
      <c r="AT159" s="211" t="s">
        <v>269</v>
      </c>
      <c r="AU159" s="211" t="s">
        <v>86</v>
      </c>
      <c r="AY159" s="14" t="s">
        <v>129</v>
      </c>
      <c r="BE159" s="212">
        <f t="shared" si="24"/>
        <v>0</v>
      </c>
      <c r="BF159" s="212">
        <f t="shared" si="25"/>
        <v>0</v>
      </c>
      <c r="BG159" s="212">
        <f t="shared" si="26"/>
        <v>0</v>
      </c>
      <c r="BH159" s="212">
        <f t="shared" si="27"/>
        <v>0</v>
      </c>
      <c r="BI159" s="212">
        <f t="shared" si="28"/>
        <v>0</v>
      </c>
      <c r="BJ159" s="14" t="s">
        <v>84</v>
      </c>
      <c r="BK159" s="212">
        <f t="shared" si="29"/>
        <v>0</v>
      </c>
      <c r="BL159" s="14" t="s">
        <v>152</v>
      </c>
      <c r="BM159" s="211" t="s">
        <v>519</v>
      </c>
    </row>
    <row r="160" spans="1:65" s="2" customFormat="1" ht="16.5" customHeight="1">
      <c r="A160" s="31"/>
      <c r="B160" s="32"/>
      <c r="C160" s="215" t="s">
        <v>350</v>
      </c>
      <c r="D160" s="215" t="s">
        <v>269</v>
      </c>
      <c r="E160" s="216" t="s">
        <v>520</v>
      </c>
      <c r="F160" s="217" t="s">
        <v>521</v>
      </c>
      <c r="G160" s="218" t="s">
        <v>151</v>
      </c>
      <c r="H160" s="219">
        <v>3</v>
      </c>
      <c r="I160" s="220"/>
      <c r="J160" s="221">
        <f t="shared" si="20"/>
        <v>0</v>
      </c>
      <c r="K160" s="222"/>
      <c r="L160" s="223"/>
      <c r="M160" s="224" t="s">
        <v>1</v>
      </c>
      <c r="N160" s="225" t="s">
        <v>41</v>
      </c>
      <c r="O160" s="68"/>
      <c r="P160" s="209">
        <f t="shared" si="21"/>
        <v>0</v>
      </c>
      <c r="Q160" s="209">
        <v>3.3999999999999998E-3</v>
      </c>
      <c r="R160" s="209">
        <f t="shared" si="22"/>
        <v>1.0199999999999999E-2</v>
      </c>
      <c r="S160" s="209">
        <v>0</v>
      </c>
      <c r="T160" s="210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1" t="s">
        <v>272</v>
      </c>
      <c r="AT160" s="211" t="s">
        <v>269</v>
      </c>
      <c r="AU160" s="211" t="s">
        <v>86</v>
      </c>
      <c r="AY160" s="14" t="s">
        <v>129</v>
      </c>
      <c r="BE160" s="212">
        <f t="shared" si="24"/>
        <v>0</v>
      </c>
      <c r="BF160" s="212">
        <f t="shared" si="25"/>
        <v>0</v>
      </c>
      <c r="BG160" s="212">
        <f t="shared" si="26"/>
        <v>0</v>
      </c>
      <c r="BH160" s="212">
        <f t="shared" si="27"/>
        <v>0</v>
      </c>
      <c r="BI160" s="212">
        <f t="shared" si="28"/>
        <v>0</v>
      </c>
      <c r="BJ160" s="14" t="s">
        <v>84</v>
      </c>
      <c r="BK160" s="212">
        <f t="shared" si="29"/>
        <v>0</v>
      </c>
      <c r="BL160" s="14" t="s">
        <v>152</v>
      </c>
      <c r="BM160" s="211" t="s">
        <v>522</v>
      </c>
    </row>
    <row r="161" spans="1:65" s="2" customFormat="1" ht="16.5" customHeight="1">
      <c r="A161" s="31"/>
      <c r="B161" s="32"/>
      <c r="C161" s="215" t="s">
        <v>390</v>
      </c>
      <c r="D161" s="215" t="s">
        <v>269</v>
      </c>
      <c r="E161" s="216" t="s">
        <v>379</v>
      </c>
      <c r="F161" s="217" t="s">
        <v>380</v>
      </c>
      <c r="G161" s="218" t="s">
        <v>151</v>
      </c>
      <c r="H161" s="219">
        <v>4</v>
      </c>
      <c r="I161" s="220"/>
      <c r="J161" s="221">
        <f t="shared" si="20"/>
        <v>0</v>
      </c>
      <c r="K161" s="222"/>
      <c r="L161" s="223"/>
      <c r="M161" s="224" t="s">
        <v>1</v>
      </c>
      <c r="N161" s="225" t="s">
        <v>41</v>
      </c>
      <c r="O161" s="68"/>
      <c r="P161" s="209">
        <f t="shared" si="21"/>
        <v>0</v>
      </c>
      <c r="Q161" s="209">
        <v>3.3999999999999998E-3</v>
      </c>
      <c r="R161" s="209">
        <f t="shared" si="22"/>
        <v>1.3599999999999999E-2</v>
      </c>
      <c r="S161" s="209">
        <v>0</v>
      </c>
      <c r="T161" s="210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1" t="s">
        <v>272</v>
      </c>
      <c r="AT161" s="211" t="s">
        <v>269</v>
      </c>
      <c r="AU161" s="211" t="s">
        <v>86</v>
      </c>
      <c r="AY161" s="14" t="s">
        <v>129</v>
      </c>
      <c r="BE161" s="212">
        <f t="shared" si="24"/>
        <v>0</v>
      </c>
      <c r="BF161" s="212">
        <f t="shared" si="25"/>
        <v>0</v>
      </c>
      <c r="BG161" s="212">
        <f t="shared" si="26"/>
        <v>0</v>
      </c>
      <c r="BH161" s="212">
        <f t="shared" si="27"/>
        <v>0</v>
      </c>
      <c r="BI161" s="212">
        <f t="shared" si="28"/>
        <v>0</v>
      </c>
      <c r="BJ161" s="14" t="s">
        <v>84</v>
      </c>
      <c r="BK161" s="212">
        <f t="shared" si="29"/>
        <v>0</v>
      </c>
      <c r="BL161" s="14" t="s">
        <v>152</v>
      </c>
      <c r="BM161" s="211" t="s">
        <v>523</v>
      </c>
    </row>
    <row r="162" spans="1:65" s="2" customFormat="1" ht="21.75" customHeight="1">
      <c r="A162" s="31"/>
      <c r="B162" s="32"/>
      <c r="C162" s="215" t="s">
        <v>524</v>
      </c>
      <c r="D162" s="215" t="s">
        <v>269</v>
      </c>
      <c r="E162" s="216" t="s">
        <v>399</v>
      </c>
      <c r="F162" s="217" t="s">
        <v>400</v>
      </c>
      <c r="G162" s="218" t="s">
        <v>151</v>
      </c>
      <c r="H162" s="219">
        <v>2</v>
      </c>
      <c r="I162" s="220"/>
      <c r="J162" s="221">
        <f t="shared" si="20"/>
        <v>0</v>
      </c>
      <c r="K162" s="222"/>
      <c r="L162" s="223"/>
      <c r="M162" s="224" t="s">
        <v>1</v>
      </c>
      <c r="N162" s="225" t="s">
        <v>41</v>
      </c>
      <c r="O162" s="68"/>
      <c r="P162" s="209">
        <f t="shared" si="21"/>
        <v>0</v>
      </c>
      <c r="Q162" s="209">
        <v>2.4000000000000001E-4</v>
      </c>
      <c r="R162" s="209">
        <f t="shared" si="22"/>
        <v>4.8000000000000001E-4</v>
      </c>
      <c r="S162" s="209">
        <v>0</v>
      </c>
      <c r="T162" s="210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1" t="s">
        <v>272</v>
      </c>
      <c r="AT162" s="211" t="s">
        <v>269</v>
      </c>
      <c r="AU162" s="211" t="s">
        <v>86</v>
      </c>
      <c r="AY162" s="14" t="s">
        <v>129</v>
      </c>
      <c r="BE162" s="212">
        <f t="shared" si="24"/>
        <v>0</v>
      </c>
      <c r="BF162" s="212">
        <f t="shared" si="25"/>
        <v>0</v>
      </c>
      <c r="BG162" s="212">
        <f t="shared" si="26"/>
        <v>0</v>
      </c>
      <c r="BH162" s="212">
        <f t="shared" si="27"/>
        <v>0</v>
      </c>
      <c r="BI162" s="212">
        <f t="shared" si="28"/>
        <v>0</v>
      </c>
      <c r="BJ162" s="14" t="s">
        <v>84</v>
      </c>
      <c r="BK162" s="212">
        <f t="shared" si="29"/>
        <v>0</v>
      </c>
      <c r="BL162" s="14" t="s">
        <v>152</v>
      </c>
      <c r="BM162" s="211" t="s">
        <v>525</v>
      </c>
    </row>
    <row r="163" spans="1:65" s="2" customFormat="1" ht="16.5" customHeight="1">
      <c r="A163" s="31"/>
      <c r="B163" s="32"/>
      <c r="C163" s="215" t="s">
        <v>440</v>
      </c>
      <c r="D163" s="215" t="s">
        <v>269</v>
      </c>
      <c r="E163" s="216" t="s">
        <v>420</v>
      </c>
      <c r="F163" s="217" t="s">
        <v>421</v>
      </c>
      <c r="G163" s="218" t="s">
        <v>142</v>
      </c>
      <c r="H163" s="219">
        <v>150</v>
      </c>
      <c r="I163" s="220"/>
      <c r="J163" s="221">
        <f t="shared" si="20"/>
        <v>0</v>
      </c>
      <c r="K163" s="222"/>
      <c r="L163" s="223"/>
      <c r="M163" s="224" t="s">
        <v>1</v>
      </c>
      <c r="N163" s="225" t="s">
        <v>41</v>
      </c>
      <c r="O163" s="68"/>
      <c r="P163" s="209">
        <f t="shared" si="21"/>
        <v>0</v>
      </c>
      <c r="Q163" s="209">
        <v>2.2499999999999998E-3</v>
      </c>
      <c r="R163" s="209">
        <f t="shared" si="22"/>
        <v>0.33749999999999997</v>
      </c>
      <c r="S163" s="209">
        <v>0</v>
      </c>
      <c r="T163" s="210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1" t="s">
        <v>272</v>
      </c>
      <c r="AT163" s="211" t="s">
        <v>269</v>
      </c>
      <c r="AU163" s="211" t="s">
        <v>86</v>
      </c>
      <c r="AY163" s="14" t="s">
        <v>129</v>
      </c>
      <c r="BE163" s="212">
        <f t="shared" si="24"/>
        <v>0</v>
      </c>
      <c r="BF163" s="212">
        <f t="shared" si="25"/>
        <v>0</v>
      </c>
      <c r="BG163" s="212">
        <f t="shared" si="26"/>
        <v>0</v>
      </c>
      <c r="BH163" s="212">
        <f t="shared" si="27"/>
        <v>0</v>
      </c>
      <c r="BI163" s="212">
        <f t="shared" si="28"/>
        <v>0</v>
      </c>
      <c r="BJ163" s="14" t="s">
        <v>84</v>
      </c>
      <c r="BK163" s="212">
        <f t="shared" si="29"/>
        <v>0</v>
      </c>
      <c r="BL163" s="14" t="s">
        <v>152</v>
      </c>
      <c r="BM163" s="211" t="s">
        <v>526</v>
      </c>
    </row>
    <row r="164" spans="1:65" s="12" customFormat="1" ht="22.9" customHeight="1">
      <c r="B164" s="185"/>
      <c r="C164" s="186"/>
      <c r="D164" s="187" t="s">
        <v>75</v>
      </c>
      <c r="E164" s="213" t="s">
        <v>423</v>
      </c>
      <c r="F164" s="213" t="s">
        <v>424</v>
      </c>
      <c r="G164" s="186"/>
      <c r="H164" s="186"/>
      <c r="I164" s="189"/>
      <c r="J164" s="214">
        <f>BK164</f>
        <v>0</v>
      </c>
      <c r="K164" s="186"/>
      <c r="L164" s="191"/>
      <c r="M164" s="192"/>
      <c r="N164" s="193"/>
      <c r="O164" s="193"/>
      <c r="P164" s="194">
        <f>SUM(P165:P167)</f>
        <v>0</v>
      </c>
      <c r="Q164" s="193"/>
      <c r="R164" s="194">
        <f>SUM(R165:R167)</f>
        <v>0.29579999999999995</v>
      </c>
      <c r="S164" s="193"/>
      <c r="T164" s="195">
        <f>SUM(T165:T167)</f>
        <v>0</v>
      </c>
      <c r="AR164" s="196" t="s">
        <v>86</v>
      </c>
      <c r="AT164" s="197" t="s">
        <v>75</v>
      </c>
      <c r="AU164" s="197" t="s">
        <v>84</v>
      </c>
      <c r="AY164" s="196" t="s">
        <v>129</v>
      </c>
      <c r="BK164" s="198">
        <f>SUM(BK165:BK167)</f>
        <v>0</v>
      </c>
    </row>
    <row r="165" spans="1:65" s="2" customFormat="1" ht="21.75" customHeight="1">
      <c r="A165" s="31"/>
      <c r="B165" s="32"/>
      <c r="C165" s="215" t="s">
        <v>527</v>
      </c>
      <c r="D165" s="215" t="s">
        <v>269</v>
      </c>
      <c r="E165" s="216" t="s">
        <v>528</v>
      </c>
      <c r="F165" s="217" t="s">
        <v>529</v>
      </c>
      <c r="G165" s="218" t="s">
        <v>151</v>
      </c>
      <c r="H165" s="219">
        <v>38</v>
      </c>
      <c r="I165" s="220"/>
      <c r="J165" s="221">
        <f>ROUND(I165*H165,2)</f>
        <v>0</v>
      </c>
      <c r="K165" s="222"/>
      <c r="L165" s="223"/>
      <c r="M165" s="224" t="s">
        <v>1</v>
      </c>
      <c r="N165" s="225" t="s">
        <v>41</v>
      </c>
      <c r="O165" s="68"/>
      <c r="P165" s="209">
        <f>O165*H165</f>
        <v>0</v>
      </c>
      <c r="Q165" s="209">
        <v>5.7999999999999996E-3</v>
      </c>
      <c r="R165" s="209">
        <f>Q165*H165</f>
        <v>0.22039999999999998</v>
      </c>
      <c r="S165" s="209">
        <v>0</v>
      </c>
      <c r="T165" s="210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1" t="s">
        <v>272</v>
      </c>
      <c r="AT165" s="211" t="s">
        <v>269</v>
      </c>
      <c r="AU165" s="211" t="s">
        <v>86</v>
      </c>
      <c r="AY165" s="14" t="s">
        <v>129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4" t="s">
        <v>84</v>
      </c>
      <c r="BK165" s="212">
        <f>ROUND(I165*H165,2)</f>
        <v>0</v>
      </c>
      <c r="BL165" s="14" t="s">
        <v>152</v>
      </c>
      <c r="BM165" s="211" t="s">
        <v>530</v>
      </c>
    </row>
    <row r="166" spans="1:65" s="2" customFormat="1" ht="16.5" customHeight="1">
      <c r="A166" s="31"/>
      <c r="B166" s="32"/>
      <c r="C166" s="215" t="s">
        <v>335</v>
      </c>
      <c r="D166" s="215" t="s">
        <v>269</v>
      </c>
      <c r="E166" s="216" t="s">
        <v>453</v>
      </c>
      <c r="F166" s="217" t="s">
        <v>454</v>
      </c>
      <c r="G166" s="218" t="s">
        <v>151</v>
      </c>
      <c r="H166" s="219">
        <v>5</v>
      </c>
      <c r="I166" s="220"/>
      <c r="J166" s="221">
        <f>ROUND(I166*H166,2)</f>
        <v>0</v>
      </c>
      <c r="K166" s="222"/>
      <c r="L166" s="223"/>
      <c r="M166" s="224" t="s">
        <v>1</v>
      </c>
      <c r="N166" s="225" t="s">
        <v>41</v>
      </c>
      <c r="O166" s="68"/>
      <c r="P166" s="209">
        <f>O166*H166</f>
        <v>0</v>
      </c>
      <c r="Q166" s="209">
        <v>5.7999999999999996E-3</v>
      </c>
      <c r="R166" s="209">
        <f>Q166*H166</f>
        <v>2.8999999999999998E-2</v>
      </c>
      <c r="S166" s="209">
        <v>0</v>
      </c>
      <c r="T166" s="210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1" t="s">
        <v>272</v>
      </c>
      <c r="AT166" s="211" t="s">
        <v>269</v>
      </c>
      <c r="AU166" s="211" t="s">
        <v>86</v>
      </c>
      <c r="AY166" s="14" t="s">
        <v>129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4" t="s">
        <v>84</v>
      </c>
      <c r="BK166" s="212">
        <f>ROUND(I166*H166,2)</f>
        <v>0</v>
      </c>
      <c r="BL166" s="14" t="s">
        <v>152</v>
      </c>
      <c r="BM166" s="211" t="s">
        <v>531</v>
      </c>
    </row>
    <row r="167" spans="1:65" s="2" customFormat="1" ht="16.5" customHeight="1">
      <c r="A167" s="31"/>
      <c r="B167" s="32"/>
      <c r="C167" s="215" t="s">
        <v>277</v>
      </c>
      <c r="D167" s="215" t="s">
        <v>269</v>
      </c>
      <c r="E167" s="216" t="s">
        <v>532</v>
      </c>
      <c r="F167" s="217" t="s">
        <v>533</v>
      </c>
      <c r="G167" s="218" t="s">
        <v>151</v>
      </c>
      <c r="H167" s="219">
        <v>8</v>
      </c>
      <c r="I167" s="220"/>
      <c r="J167" s="221">
        <f>ROUND(I167*H167,2)</f>
        <v>0</v>
      </c>
      <c r="K167" s="222"/>
      <c r="L167" s="223"/>
      <c r="M167" s="226" t="s">
        <v>1</v>
      </c>
      <c r="N167" s="227" t="s">
        <v>41</v>
      </c>
      <c r="O167" s="228"/>
      <c r="P167" s="229">
        <f>O167*H167</f>
        <v>0</v>
      </c>
      <c r="Q167" s="229">
        <v>5.7999999999999996E-3</v>
      </c>
      <c r="R167" s="229">
        <f>Q167*H167</f>
        <v>4.6399999999999997E-2</v>
      </c>
      <c r="S167" s="229">
        <v>0</v>
      </c>
      <c r="T167" s="230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1" t="s">
        <v>272</v>
      </c>
      <c r="AT167" s="211" t="s">
        <v>269</v>
      </c>
      <c r="AU167" s="211" t="s">
        <v>86</v>
      </c>
      <c r="AY167" s="14" t="s">
        <v>129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4" t="s">
        <v>84</v>
      </c>
      <c r="BK167" s="212">
        <f>ROUND(I167*H167,2)</f>
        <v>0</v>
      </c>
      <c r="BL167" s="14" t="s">
        <v>152</v>
      </c>
      <c r="BM167" s="211" t="s">
        <v>534</v>
      </c>
    </row>
    <row r="168" spans="1:65" s="2" customFormat="1" ht="7" customHeight="1">
      <c r="A168" s="31"/>
      <c r="B168" s="51"/>
      <c r="C168" s="52"/>
      <c r="D168" s="52"/>
      <c r="E168" s="52"/>
      <c r="F168" s="52"/>
      <c r="G168" s="52"/>
      <c r="H168" s="52"/>
      <c r="I168" s="149"/>
      <c r="J168" s="52"/>
      <c r="K168" s="52"/>
      <c r="L168" s="36"/>
      <c r="M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</row>
  </sheetData>
  <sheetProtection algorithmName="SHA-512" hashValue="yjd+nRyUWG1QH5vRMOmR7Tk3RFUY+1Qb83k2Uv94HAutdwG5XUphLYnFvgRguiKkuCVNe88R4Nf8e5eZP5VlyA==" saltValue="MSzkMJGOCT5y2K29LZ4+qk9i8X4gM0rdoBpw/u/j/JMzkt4PbUkKPcDEvsm+x69zxx4O/KNFIjHkNuMBr+EJvA==" spinCount="100000" sheet="1" objects="1" scenarios="1" formatColumns="0" formatRows="0" autoFilter="0"/>
  <autoFilter ref="C121:K16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topLeftCell="A116" workbookViewId="0">
      <selection activeCell="J153" sqref="J153"/>
    </sheetView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105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10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92</v>
      </c>
    </row>
    <row r="3" spans="1:46" s="1" customFormat="1" ht="7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1:46" s="1" customFormat="1" ht="25" customHeight="1">
      <c r="B4" s="17"/>
      <c r="D4" s="109" t="s">
        <v>99</v>
      </c>
      <c r="I4" s="105"/>
      <c r="L4" s="17"/>
      <c r="M4" s="110" t="s">
        <v>10</v>
      </c>
      <c r="AT4" s="14" t="s">
        <v>4</v>
      </c>
    </row>
    <row r="5" spans="1:46" s="1" customFormat="1" ht="7" customHeight="1">
      <c r="B5" s="17"/>
      <c r="I5" s="105"/>
      <c r="L5" s="17"/>
    </row>
    <row r="6" spans="1:46" s="1" customFormat="1" ht="12" customHeight="1">
      <c r="B6" s="17"/>
      <c r="D6" s="111" t="s">
        <v>16</v>
      </c>
      <c r="I6" s="105"/>
      <c r="L6" s="17"/>
    </row>
    <row r="7" spans="1:46" s="1" customFormat="1" ht="16.5" customHeight="1">
      <c r="B7" s="17"/>
      <c r="E7" s="279" t="str">
        <f>'Rekapitulace stavby'!K6</f>
        <v>REVITALIZACE  AREÁLU ELMONTIA</v>
      </c>
      <c r="F7" s="280"/>
      <c r="G7" s="280"/>
      <c r="H7" s="280"/>
      <c r="I7" s="105"/>
      <c r="L7" s="17"/>
    </row>
    <row r="8" spans="1:46" s="2" customFormat="1" ht="12" customHeight="1">
      <c r="A8" s="31"/>
      <c r="B8" s="36"/>
      <c r="C8" s="31"/>
      <c r="D8" s="111" t="s">
        <v>100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81" t="s">
        <v>535</v>
      </c>
      <c r="F9" s="282"/>
      <c r="G9" s="282"/>
      <c r="H9" s="282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17. 7. 2020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7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3" t="str">
        <f>'Rekapitulace stavby'!E14</f>
        <v>Vyplň údaj</v>
      </c>
      <c r="F18" s="284"/>
      <c r="G18" s="284"/>
      <c r="H18" s="284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7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">
        <v>31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7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7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85" t="s">
        <v>1</v>
      </c>
      <c r="F27" s="285"/>
      <c r="G27" s="285"/>
      <c r="H27" s="285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7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" customHeight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ROUND(J122,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5" customHeight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5" customHeight="1">
      <c r="A33" s="31"/>
      <c r="B33" s="36"/>
      <c r="C33" s="31"/>
      <c r="D33" s="126" t="s">
        <v>40</v>
      </c>
      <c r="E33" s="111" t="s">
        <v>41</v>
      </c>
      <c r="F33" s="127">
        <f>ROUND((SUM(BE122:BE149)),  2)</f>
        <v>0</v>
      </c>
      <c r="G33" s="31"/>
      <c r="H33" s="31"/>
      <c r="I33" s="128">
        <v>0.21</v>
      </c>
      <c r="J33" s="127">
        <f>ROUND(((SUM(BE122:BE149))*I33),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5" customHeight="1">
      <c r="A34" s="31"/>
      <c r="B34" s="36"/>
      <c r="C34" s="31"/>
      <c r="D34" s="31"/>
      <c r="E34" s="111" t="s">
        <v>42</v>
      </c>
      <c r="F34" s="127">
        <f>ROUND((SUM(BF122:BF149)),  2)</f>
        <v>0</v>
      </c>
      <c r="G34" s="31"/>
      <c r="H34" s="31"/>
      <c r="I34" s="128">
        <v>0.15</v>
      </c>
      <c r="J34" s="127">
        <f>ROUND(((SUM(BF122:BF149))*I34),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5" hidden="1" customHeight="1">
      <c r="A35" s="31"/>
      <c r="B35" s="36"/>
      <c r="C35" s="31"/>
      <c r="D35" s="31"/>
      <c r="E35" s="111" t="s">
        <v>43</v>
      </c>
      <c r="F35" s="127">
        <f>ROUND((SUM(BG122:BG149)),  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5" hidden="1" customHeight="1">
      <c r="A36" s="31"/>
      <c r="B36" s="36"/>
      <c r="C36" s="31"/>
      <c r="D36" s="31"/>
      <c r="E36" s="111" t="s">
        <v>44</v>
      </c>
      <c r="F36" s="127">
        <f>ROUND((SUM(BH122:BH149)),  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5" hidden="1" customHeight="1">
      <c r="A37" s="31"/>
      <c r="B37" s="36"/>
      <c r="C37" s="31"/>
      <c r="D37" s="31"/>
      <c r="E37" s="111" t="s">
        <v>45</v>
      </c>
      <c r="F37" s="127">
        <f>ROUND((SUM(BI122:BI149)),  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7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" customHeight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5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5" customHeight="1">
      <c r="B41" s="17"/>
      <c r="I41" s="105"/>
      <c r="L41" s="17"/>
    </row>
    <row r="42" spans="1:31" s="1" customFormat="1" ht="14.5" customHeight="1">
      <c r="B42" s="17"/>
      <c r="I42" s="105"/>
      <c r="L42" s="17"/>
    </row>
    <row r="43" spans="1:31" s="1" customFormat="1" ht="14.5" customHeight="1">
      <c r="B43" s="17"/>
      <c r="I43" s="105"/>
      <c r="L43" s="17"/>
    </row>
    <row r="44" spans="1:31" s="1" customFormat="1" ht="14.5" customHeight="1">
      <c r="B44" s="17"/>
      <c r="I44" s="105"/>
      <c r="L44" s="17"/>
    </row>
    <row r="45" spans="1:31" s="1" customFormat="1" ht="14.5" customHeight="1">
      <c r="B45" s="17"/>
      <c r="I45" s="105"/>
      <c r="L45" s="17"/>
    </row>
    <row r="46" spans="1:31" s="1" customFormat="1" ht="14.5" customHeight="1">
      <c r="B46" s="17"/>
      <c r="I46" s="105"/>
      <c r="L46" s="17"/>
    </row>
    <row r="47" spans="1:31" s="1" customFormat="1" ht="14.5" customHeight="1">
      <c r="B47" s="17"/>
      <c r="I47" s="105"/>
      <c r="L47" s="17"/>
    </row>
    <row r="48" spans="1:31" s="1" customFormat="1" ht="14.5" customHeight="1">
      <c r="B48" s="17"/>
      <c r="I48" s="105"/>
      <c r="L48" s="17"/>
    </row>
    <row r="49" spans="1:31" s="1" customFormat="1" ht="14.5" customHeight="1">
      <c r="B49" s="17"/>
      <c r="I49" s="105"/>
      <c r="L49" s="17"/>
    </row>
    <row r="50" spans="1:31" s="2" customFormat="1" ht="14.5" customHeight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5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5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5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7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7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7" t="str">
        <f>E7</f>
        <v>REVITALIZACE  AREÁLU ELMONTIA</v>
      </c>
      <c r="F85" s="278"/>
      <c r="G85" s="278"/>
      <c r="H85" s="278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58" t="str">
        <f>E9</f>
        <v>03 - SO 01 + SO 02  ZEMNĚNÍ, BLESKOSVOD</v>
      </c>
      <c r="F87" s="276"/>
      <c r="G87" s="276"/>
      <c r="H87" s="276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7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>Nepasice</v>
      </c>
      <c r="G89" s="33"/>
      <c r="H89" s="33"/>
      <c r="I89" s="114" t="s">
        <v>22</v>
      </c>
      <c r="J89" s="63" t="str">
        <f>IF(J12="","",J12)</f>
        <v>17. 7. 2020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7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25.75" customHeight="1">
      <c r="A91" s="31"/>
      <c r="B91" s="32"/>
      <c r="C91" s="26" t="s">
        <v>24</v>
      </c>
      <c r="D91" s="33"/>
      <c r="E91" s="33"/>
      <c r="F91" s="24" t="str">
        <f>E15</f>
        <v>ELMONTIA a.s.</v>
      </c>
      <c r="G91" s="33"/>
      <c r="H91" s="33"/>
      <c r="I91" s="114" t="s">
        <v>30</v>
      </c>
      <c r="J91" s="29" t="str">
        <f>E21</f>
        <v>Ing. arch. Karel  Schmied ml.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5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Vávra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4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3" t="s">
        <v>103</v>
      </c>
      <c r="D94" s="154"/>
      <c r="E94" s="154"/>
      <c r="F94" s="154"/>
      <c r="G94" s="154"/>
      <c r="H94" s="154"/>
      <c r="I94" s="155"/>
      <c r="J94" s="156" t="s">
        <v>104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4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105</v>
      </c>
      <c r="D96" s="33"/>
      <c r="E96" s="33"/>
      <c r="F96" s="33"/>
      <c r="G96" s="33"/>
      <c r="H96" s="33"/>
      <c r="I96" s="112"/>
      <c r="J96" s="81">
        <f>J122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1:31" s="9" customFormat="1" ht="25" customHeight="1">
      <c r="B97" s="158"/>
      <c r="C97" s="159"/>
      <c r="D97" s="160" t="s">
        <v>107</v>
      </c>
      <c r="E97" s="161"/>
      <c r="F97" s="161"/>
      <c r="G97" s="161"/>
      <c r="H97" s="161"/>
      <c r="I97" s="162"/>
      <c r="J97" s="163">
        <f>J123</f>
        <v>0</v>
      </c>
      <c r="K97" s="159"/>
      <c r="L97" s="164"/>
    </row>
    <row r="98" spans="1:31" s="9" customFormat="1" ht="25" customHeight="1">
      <c r="B98" s="158"/>
      <c r="C98" s="159"/>
      <c r="D98" s="160" t="s">
        <v>108</v>
      </c>
      <c r="E98" s="161"/>
      <c r="F98" s="161"/>
      <c r="G98" s="161"/>
      <c r="H98" s="161"/>
      <c r="I98" s="162"/>
      <c r="J98" s="163">
        <f>J124</f>
        <v>0</v>
      </c>
      <c r="K98" s="159"/>
      <c r="L98" s="164"/>
    </row>
    <row r="99" spans="1:31" s="10" customFormat="1" ht="19.899999999999999" customHeight="1">
      <c r="B99" s="165"/>
      <c r="C99" s="166"/>
      <c r="D99" s="167" t="s">
        <v>109</v>
      </c>
      <c r="E99" s="168"/>
      <c r="F99" s="168"/>
      <c r="G99" s="168"/>
      <c r="H99" s="168"/>
      <c r="I99" s="169"/>
      <c r="J99" s="170">
        <f>J125</f>
        <v>0</v>
      </c>
      <c r="K99" s="166"/>
      <c r="L99" s="171"/>
    </row>
    <row r="100" spans="1:31" s="10" customFormat="1" ht="19.899999999999999" customHeight="1">
      <c r="B100" s="165"/>
      <c r="C100" s="166"/>
      <c r="D100" s="167" t="s">
        <v>110</v>
      </c>
      <c r="E100" s="168"/>
      <c r="F100" s="168"/>
      <c r="G100" s="168"/>
      <c r="H100" s="168"/>
      <c r="I100" s="169"/>
      <c r="J100" s="170">
        <f>J127</f>
        <v>0</v>
      </c>
      <c r="K100" s="166"/>
      <c r="L100" s="171"/>
    </row>
    <row r="101" spans="1:31" s="10" customFormat="1" ht="19.899999999999999" customHeight="1">
      <c r="B101" s="165"/>
      <c r="C101" s="166"/>
      <c r="D101" s="167" t="s">
        <v>111</v>
      </c>
      <c r="E101" s="168"/>
      <c r="F101" s="168"/>
      <c r="G101" s="168"/>
      <c r="H101" s="168"/>
      <c r="I101" s="169"/>
      <c r="J101" s="170">
        <f>J131</f>
        <v>0</v>
      </c>
      <c r="K101" s="166"/>
      <c r="L101" s="171"/>
    </row>
    <row r="102" spans="1:31" s="10" customFormat="1" ht="14.9" customHeight="1">
      <c r="B102" s="165"/>
      <c r="C102" s="166"/>
      <c r="D102" s="167" t="s">
        <v>536</v>
      </c>
      <c r="E102" s="168"/>
      <c r="F102" s="168"/>
      <c r="G102" s="168"/>
      <c r="H102" s="168"/>
      <c r="I102" s="169"/>
      <c r="J102" s="170">
        <f>J132</f>
        <v>0</v>
      </c>
      <c r="K102" s="166"/>
      <c r="L102" s="171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112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7" customHeight="1">
      <c r="A104" s="31"/>
      <c r="B104" s="51"/>
      <c r="C104" s="52"/>
      <c r="D104" s="52"/>
      <c r="E104" s="52"/>
      <c r="F104" s="52"/>
      <c r="G104" s="52"/>
      <c r="H104" s="52"/>
      <c r="I104" s="149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7" customHeight="1">
      <c r="A108" s="31"/>
      <c r="B108" s="53"/>
      <c r="C108" s="54"/>
      <c r="D108" s="54"/>
      <c r="E108" s="54"/>
      <c r="F108" s="54"/>
      <c r="G108" s="54"/>
      <c r="H108" s="54"/>
      <c r="I108" s="152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5" customHeight="1">
      <c r="A109" s="31"/>
      <c r="B109" s="32"/>
      <c r="C109" s="20" t="s">
        <v>115</v>
      </c>
      <c r="D109" s="33"/>
      <c r="E109" s="33"/>
      <c r="F109" s="33"/>
      <c r="G109" s="33"/>
      <c r="H109" s="33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7" customHeight="1">
      <c r="A110" s="31"/>
      <c r="B110" s="32"/>
      <c r="C110" s="33"/>
      <c r="D110" s="33"/>
      <c r="E110" s="33"/>
      <c r="F110" s="33"/>
      <c r="G110" s="33"/>
      <c r="H110" s="33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16</v>
      </c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77" t="str">
        <f>E7</f>
        <v>REVITALIZACE  AREÁLU ELMONTIA</v>
      </c>
      <c r="F112" s="278"/>
      <c r="G112" s="278"/>
      <c r="H112" s="278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100</v>
      </c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58" t="str">
        <f>E9</f>
        <v>03 - SO 01 + SO 02  ZEMNĚNÍ, BLESKOSVOD</v>
      </c>
      <c r="F114" s="276"/>
      <c r="G114" s="276"/>
      <c r="H114" s="276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7" customHeight="1">
      <c r="A115" s="31"/>
      <c r="B115" s="32"/>
      <c r="C115" s="33"/>
      <c r="D115" s="33"/>
      <c r="E115" s="33"/>
      <c r="F115" s="33"/>
      <c r="G115" s="33"/>
      <c r="H115" s="33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20</v>
      </c>
      <c r="D116" s="33"/>
      <c r="E116" s="33"/>
      <c r="F116" s="24" t="str">
        <f>F12</f>
        <v>Nepasice</v>
      </c>
      <c r="G116" s="33"/>
      <c r="H116" s="33"/>
      <c r="I116" s="114" t="s">
        <v>22</v>
      </c>
      <c r="J116" s="63" t="str">
        <f>IF(J12="","",J12)</f>
        <v>17. 7. 2020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7" customHeight="1">
      <c r="A117" s="31"/>
      <c r="B117" s="32"/>
      <c r="C117" s="33"/>
      <c r="D117" s="33"/>
      <c r="E117" s="33"/>
      <c r="F117" s="33"/>
      <c r="G117" s="33"/>
      <c r="H117" s="33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25.75" customHeight="1">
      <c r="A118" s="31"/>
      <c r="B118" s="32"/>
      <c r="C118" s="26" t="s">
        <v>24</v>
      </c>
      <c r="D118" s="33"/>
      <c r="E118" s="33"/>
      <c r="F118" s="24" t="str">
        <f>E15</f>
        <v>ELMONTIA a.s.</v>
      </c>
      <c r="G118" s="33"/>
      <c r="H118" s="33"/>
      <c r="I118" s="114" t="s">
        <v>30</v>
      </c>
      <c r="J118" s="29" t="str">
        <f>E21</f>
        <v>Ing. arch. Karel  Schmied ml.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5" customHeight="1">
      <c r="A119" s="31"/>
      <c r="B119" s="32"/>
      <c r="C119" s="26" t="s">
        <v>28</v>
      </c>
      <c r="D119" s="33"/>
      <c r="E119" s="33"/>
      <c r="F119" s="24" t="str">
        <f>IF(E18="","",E18)</f>
        <v>Vyplň údaj</v>
      </c>
      <c r="G119" s="33"/>
      <c r="H119" s="33"/>
      <c r="I119" s="114" t="s">
        <v>33</v>
      </c>
      <c r="J119" s="29" t="str">
        <f>E24</f>
        <v>Vávra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4" customHeight="1">
      <c r="A120" s="31"/>
      <c r="B120" s="32"/>
      <c r="C120" s="33"/>
      <c r="D120" s="33"/>
      <c r="E120" s="33"/>
      <c r="F120" s="33"/>
      <c r="G120" s="33"/>
      <c r="H120" s="33"/>
      <c r="I120" s="112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72"/>
      <c r="B121" s="173"/>
      <c r="C121" s="174" t="s">
        <v>116</v>
      </c>
      <c r="D121" s="175" t="s">
        <v>61</v>
      </c>
      <c r="E121" s="175" t="s">
        <v>57</v>
      </c>
      <c r="F121" s="175" t="s">
        <v>58</v>
      </c>
      <c r="G121" s="175" t="s">
        <v>117</v>
      </c>
      <c r="H121" s="175" t="s">
        <v>118</v>
      </c>
      <c r="I121" s="176" t="s">
        <v>119</v>
      </c>
      <c r="J121" s="177" t="s">
        <v>104</v>
      </c>
      <c r="K121" s="178" t="s">
        <v>120</v>
      </c>
      <c r="L121" s="179"/>
      <c r="M121" s="72" t="s">
        <v>1</v>
      </c>
      <c r="N121" s="73" t="s">
        <v>40</v>
      </c>
      <c r="O121" s="73" t="s">
        <v>121</v>
      </c>
      <c r="P121" s="73" t="s">
        <v>122</v>
      </c>
      <c r="Q121" s="73" t="s">
        <v>123</v>
      </c>
      <c r="R121" s="73" t="s">
        <v>124</v>
      </c>
      <c r="S121" s="73" t="s">
        <v>125</v>
      </c>
      <c r="T121" s="74" t="s">
        <v>126</v>
      </c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</row>
    <row r="122" spans="1:65" s="2" customFormat="1" ht="22.9" customHeight="1">
      <c r="A122" s="31"/>
      <c r="B122" s="32"/>
      <c r="C122" s="79" t="s">
        <v>127</v>
      </c>
      <c r="D122" s="33"/>
      <c r="E122" s="33"/>
      <c r="F122" s="33"/>
      <c r="G122" s="33"/>
      <c r="H122" s="33"/>
      <c r="I122" s="112"/>
      <c r="J122" s="180">
        <f>BK122</f>
        <v>0</v>
      </c>
      <c r="K122" s="33"/>
      <c r="L122" s="36"/>
      <c r="M122" s="75"/>
      <c r="N122" s="181"/>
      <c r="O122" s="76"/>
      <c r="P122" s="182">
        <f>P123+P124</f>
        <v>0</v>
      </c>
      <c r="Q122" s="76"/>
      <c r="R122" s="182">
        <f>R123+R124</f>
        <v>0.40029999999999999</v>
      </c>
      <c r="S122" s="76"/>
      <c r="T122" s="183">
        <f>T123+T124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75</v>
      </c>
      <c r="AU122" s="14" t="s">
        <v>106</v>
      </c>
      <c r="BK122" s="184">
        <f>BK123+BK124</f>
        <v>0</v>
      </c>
    </row>
    <row r="123" spans="1:65" s="12" customFormat="1" ht="25.9" customHeight="1">
      <c r="B123" s="185"/>
      <c r="C123" s="186"/>
      <c r="D123" s="187" t="s">
        <v>75</v>
      </c>
      <c r="E123" s="188" t="s">
        <v>84</v>
      </c>
      <c r="F123" s="188" t="s">
        <v>128</v>
      </c>
      <c r="G123" s="186"/>
      <c r="H123" s="186"/>
      <c r="I123" s="189"/>
      <c r="J123" s="190">
        <f>BK123</f>
        <v>0</v>
      </c>
      <c r="K123" s="186"/>
      <c r="L123" s="191"/>
      <c r="M123" s="192"/>
      <c r="N123" s="193"/>
      <c r="O123" s="193"/>
      <c r="P123" s="194">
        <v>0</v>
      </c>
      <c r="Q123" s="193"/>
      <c r="R123" s="194">
        <v>0</v>
      </c>
      <c r="S123" s="193"/>
      <c r="T123" s="195">
        <v>0</v>
      </c>
      <c r="AR123" s="196" t="s">
        <v>84</v>
      </c>
      <c r="AT123" s="197" t="s">
        <v>75</v>
      </c>
      <c r="AU123" s="197" t="s">
        <v>76</v>
      </c>
      <c r="AY123" s="196" t="s">
        <v>129</v>
      </c>
      <c r="BK123" s="198">
        <v>0</v>
      </c>
    </row>
    <row r="124" spans="1:65" s="12" customFormat="1" ht="25.9" customHeight="1">
      <c r="B124" s="185"/>
      <c r="C124" s="186"/>
      <c r="D124" s="187" t="s">
        <v>75</v>
      </c>
      <c r="E124" s="188" t="s">
        <v>145</v>
      </c>
      <c r="F124" s="188" t="s">
        <v>146</v>
      </c>
      <c r="G124" s="186"/>
      <c r="H124" s="186"/>
      <c r="I124" s="189"/>
      <c r="J124" s="190">
        <f>BK124</f>
        <v>0</v>
      </c>
      <c r="K124" s="186"/>
      <c r="L124" s="191"/>
      <c r="M124" s="192"/>
      <c r="N124" s="193"/>
      <c r="O124" s="193"/>
      <c r="P124" s="194">
        <f>P125+P127+P131</f>
        <v>0</v>
      </c>
      <c r="Q124" s="193"/>
      <c r="R124" s="194">
        <f>R125+R127+R131</f>
        <v>0.40029999999999999</v>
      </c>
      <c r="S124" s="193"/>
      <c r="T124" s="195">
        <f>T125+T127+T131</f>
        <v>0</v>
      </c>
      <c r="AR124" s="196" t="s">
        <v>86</v>
      </c>
      <c r="AT124" s="197" t="s">
        <v>75</v>
      </c>
      <c r="AU124" s="197" t="s">
        <v>76</v>
      </c>
      <c r="AY124" s="196" t="s">
        <v>129</v>
      </c>
      <c r="BK124" s="198">
        <f>BK125+BK127+BK131</f>
        <v>0</v>
      </c>
    </row>
    <row r="125" spans="1:65" s="12" customFormat="1" ht="22.9" customHeight="1">
      <c r="B125" s="185"/>
      <c r="C125" s="186"/>
      <c r="D125" s="187" t="s">
        <v>75</v>
      </c>
      <c r="E125" s="213" t="s">
        <v>147</v>
      </c>
      <c r="F125" s="213" t="s">
        <v>148</v>
      </c>
      <c r="G125" s="186"/>
      <c r="H125" s="186"/>
      <c r="I125" s="189"/>
      <c r="J125" s="214">
        <f>BK125</f>
        <v>0</v>
      </c>
      <c r="K125" s="186"/>
      <c r="L125" s="191"/>
      <c r="M125" s="192"/>
      <c r="N125" s="193"/>
      <c r="O125" s="193"/>
      <c r="P125" s="194">
        <f>P126</f>
        <v>0</v>
      </c>
      <c r="Q125" s="193"/>
      <c r="R125" s="194">
        <f>R126</f>
        <v>0</v>
      </c>
      <c r="S125" s="193"/>
      <c r="T125" s="195">
        <f>T126</f>
        <v>0</v>
      </c>
      <c r="AR125" s="196" t="s">
        <v>86</v>
      </c>
      <c r="AT125" s="197" t="s">
        <v>75</v>
      </c>
      <c r="AU125" s="197" t="s">
        <v>84</v>
      </c>
      <c r="AY125" s="196" t="s">
        <v>129</v>
      </c>
      <c r="BK125" s="198">
        <f>BK126</f>
        <v>0</v>
      </c>
    </row>
    <row r="126" spans="1:65" s="2" customFormat="1" ht="21.75" customHeight="1">
      <c r="A126" s="31"/>
      <c r="B126" s="32"/>
      <c r="C126" s="199" t="s">
        <v>250</v>
      </c>
      <c r="D126" s="199" t="s">
        <v>130</v>
      </c>
      <c r="E126" s="200" t="s">
        <v>537</v>
      </c>
      <c r="F126" s="201" t="s">
        <v>538</v>
      </c>
      <c r="G126" s="202" t="s">
        <v>151</v>
      </c>
      <c r="H126" s="203">
        <v>1</v>
      </c>
      <c r="I126" s="204"/>
      <c r="J126" s="205">
        <f>ROUND(I126*H126,2)</f>
        <v>0</v>
      </c>
      <c r="K126" s="206"/>
      <c r="L126" s="36"/>
      <c r="M126" s="207" t="s">
        <v>1</v>
      </c>
      <c r="N126" s="208" t="s">
        <v>41</v>
      </c>
      <c r="O126" s="68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1" t="s">
        <v>152</v>
      </c>
      <c r="AT126" s="211" t="s">
        <v>130</v>
      </c>
      <c r="AU126" s="211" t="s">
        <v>86</v>
      </c>
      <c r="AY126" s="14" t="s">
        <v>129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4" t="s">
        <v>84</v>
      </c>
      <c r="BK126" s="212">
        <f>ROUND(I126*H126,2)</f>
        <v>0</v>
      </c>
      <c r="BL126" s="14" t="s">
        <v>152</v>
      </c>
      <c r="BM126" s="211" t="s">
        <v>539</v>
      </c>
    </row>
    <row r="127" spans="1:65" s="12" customFormat="1" ht="22.9" customHeight="1">
      <c r="B127" s="185"/>
      <c r="C127" s="186"/>
      <c r="D127" s="187" t="s">
        <v>75</v>
      </c>
      <c r="E127" s="213" t="s">
        <v>154</v>
      </c>
      <c r="F127" s="213" t="s">
        <v>155</v>
      </c>
      <c r="G127" s="186"/>
      <c r="H127" s="186"/>
      <c r="I127" s="189"/>
      <c r="J127" s="214">
        <f>BK127</f>
        <v>0</v>
      </c>
      <c r="K127" s="186"/>
      <c r="L127" s="191"/>
      <c r="M127" s="192"/>
      <c r="N127" s="193"/>
      <c r="O127" s="193"/>
      <c r="P127" s="194">
        <f>SUM(P128:P130)</f>
        <v>0</v>
      </c>
      <c r="Q127" s="193"/>
      <c r="R127" s="194">
        <f>SUM(R128:R130)</f>
        <v>0</v>
      </c>
      <c r="S127" s="193"/>
      <c r="T127" s="195">
        <f>SUM(T128:T130)</f>
        <v>0</v>
      </c>
      <c r="AR127" s="196" t="s">
        <v>86</v>
      </c>
      <c r="AT127" s="197" t="s">
        <v>75</v>
      </c>
      <c r="AU127" s="197" t="s">
        <v>84</v>
      </c>
      <c r="AY127" s="196" t="s">
        <v>129</v>
      </c>
      <c r="BK127" s="198">
        <f>SUM(BK128:BK130)</f>
        <v>0</v>
      </c>
    </row>
    <row r="128" spans="1:65" s="2" customFormat="1" ht="21.75" customHeight="1">
      <c r="A128" s="31"/>
      <c r="B128" s="32"/>
      <c r="C128" s="199" t="s">
        <v>234</v>
      </c>
      <c r="D128" s="199" t="s">
        <v>130</v>
      </c>
      <c r="E128" s="200" t="s">
        <v>540</v>
      </c>
      <c r="F128" s="201" t="s">
        <v>541</v>
      </c>
      <c r="G128" s="202" t="s">
        <v>142</v>
      </c>
      <c r="H128" s="203">
        <v>220</v>
      </c>
      <c r="I128" s="204"/>
      <c r="J128" s="205">
        <f>ROUND(I128*H128,2)</f>
        <v>0</v>
      </c>
      <c r="K128" s="206"/>
      <c r="L128" s="36"/>
      <c r="M128" s="207" t="s">
        <v>1</v>
      </c>
      <c r="N128" s="208" t="s">
        <v>41</v>
      </c>
      <c r="O128" s="68"/>
      <c r="P128" s="209">
        <f>O128*H128</f>
        <v>0</v>
      </c>
      <c r="Q128" s="209">
        <v>0</v>
      </c>
      <c r="R128" s="209">
        <f>Q128*H128</f>
        <v>0</v>
      </c>
      <c r="S128" s="209">
        <v>0</v>
      </c>
      <c r="T128" s="210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1" t="s">
        <v>152</v>
      </c>
      <c r="AT128" s="211" t="s">
        <v>130</v>
      </c>
      <c r="AU128" s="211" t="s">
        <v>86</v>
      </c>
      <c r="AY128" s="14" t="s">
        <v>129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4" t="s">
        <v>84</v>
      </c>
      <c r="BK128" s="212">
        <f>ROUND(I128*H128,2)</f>
        <v>0</v>
      </c>
      <c r="BL128" s="14" t="s">
        <v>152</v>
      </c>
      <c r="BM128" s="211" t="s">
        <v>542</v>
      </c>
    </row>
    <row r="129" spans="1:65" s="2" customFormat="1" ht="21.75" customHeight="1">
      <c r="A129" s="31"/>
      <c r="B129" s="32"/>
      <c r="C129" s="199" t="s">
        <v>134</v>
      </c>
      <c r="D129" s="199" t="s">
        <v>130</v>
      </c>
      <c r="E129" s="200" t="s">
        <v>543</v>
      </c>
      <c r="F129" s="201" t="s">
        <v>544</v>
      </c>
      <c r="G129" s="202" t="s">
        <v>142</v>
      </c>
      <c r="H129" s="203">
        <v>70</v>
      </c>
      <c r="I129" s="204"/>
      <c r="J129" s="205">
        <f>ROUND(I129*H129,2)</f>
        <v>0</v>
      </c>
      <c r="K129" s="206"/>
      <c r="L129" s="36"/>
      <c r="M129" s="207" t="s">
        <v>1</v>
      </c>
      <c r="N129" s="208" t="s">
        <v>41</v>
      </c>
      <c r="O129" s="68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1" t="s">
        <v>152</v>
      </c>
      <c r="AT129" s="211" t="s">
        <v>130</v>
      </c>
      <c r="AU129" s="211" t="s">
        <v>86</v>
      </c>
      <c r="AY129" s="14" t="s">
        <v>129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4" t="s">
        <v>84</v>
      </c>
      <c r="BK129" s="212">
        <f>ROUND(I129*H129,2)</f>
        <v>0</v>
      </c>
      <c r="BL129" s="14" t="s">
        <v>152</v>
      </c>
      <c r="BM129" s="211" t="s">
        <v>545</v>
      </c>
    </row>
    <row r="130" spans="1:65" s="2" customFormat="1" ht="21.75" customHeight="1">
      <c r="A130" s="31"/>
      <c r="B130" s="32"/>
      <c r="C130" s="199" t="s">
        <v>163</v>
      </c>
      <c r="D130" s="199" t="s">
        <v>130</v>
      </c>
      <c r="E130" s="200" t="s">
        <v>546</v>
      </c>
      <c r="F130" s="201" t="s">
        <v>547</v>
      </c>
      <c r="G130" s="202" t="s">
        <v>76</v>
      </c>
      <c r="H130" s="203">
        <v>600</v>
      </c>
      <c r="I130" s="204"/>
      <c r="J130" s="205">
        <f>ROUND(I130*H130,2)</f>
        <v>0</v>
      </c>
      <c r="K130" s="206"/>
      <c r="L130" s="36"/>
      <c r="M130" s="207" t="s">
        <v>1</v>
      </c>
      <c r="N130" s="208" t="s">
        <v>41</v>
      </c>
      <c r="O130" s="68"/>
      <c r="P130" s="209">
        <f>O130*H130</f>
        <v>0</v>
      </c>
      <c r="Q130" s="209">
        <v>0</v>
      </c>
      <c r="R130" s="209">
        <f>Q130*H130</f>
        <v>0</v>
      </c>
      <c r="S130" s="209">
        <v>0</v>
      </c>
      <c r="T130" s="210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1" t="s">
        <v>152</v>
      </c>
      <c r="AT130" s="211" t="s">
        <v>130</v>
      </c>
      <c r="AU130" s="211" t="s">
        <v>86</v>
      </c>
      <c r="AY130" s="14" t="s">
        <v>129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4" t="s">
        <v>84</v>
      </c>
      <c r="BK130" s="212">
        <f>ROUND(I130*H130,2)</f>
        <v>0</v>
      </c>
      <c r="BL130" s="14" t="s">
        <v>152</v>
      </c>
      <c r="BM130" s="211" t="s">
        <v>548</v>
      </c>
    </row>
    <row r="131" spans="1:65" s="12" customFormat="1" ht="22.9" customHeight="1">
      <c r="B131" s="185"/>
      <c r="C131" s="186"/>
      <c r="D131" s="187" t="s">
        <v>75</v>
      </c>
      <c r="E131" s="213" t="s">
        <v>266</v>
      </c>
      <c r="F131" s="213" t="s">
        <v>267</v>
      </c>
      <c r="G131" s="186"/>
      <c r="H131" s="186"/>
      <c r="I131" s="189"/>
      <c r="J131" s="214">
        <f>BK131</f>
        <v>0</v>
      </c>
      <c r="K131" s="186"/>
      <c r="L131" s="191"/>
      <c r="M131" s="192"/>
      <c r="N131" s="193"/>
      <c r="O131" s="193"/>
      <c r="P131" s="194">
        <f>P132</f>
        <v>0</v>
      </c>
      <c r="Q131" s="193"/>
      <c r="R131" s="194">
        <f>R132</f>
        <v>0.40029999999999999</v>
      </c>
      <c r="S131" s="193"/>
      <c r="T131" s="195">
        <f>T132</f>
        <v>0</v>
      </c>
      <c r="AR131" s="196" t="s">
        <v>86</v>
      </c>
      <c r="AT131" s="197" t="s">
        <v>75</v>
      </c>
      <c r="AU131" s="197" t="s">
        <v>84</v>
      </c>
      <c r="AY131" s="196" t="s">
        <v>129</v>
      </c>
      <c r="BK131" s="198">
        <f>BK132</f>
        <v>0</v>
      </c>
    </row>
    <row r="132" spans="1:65" s="12" customFormat="1" ht="20.9" customHeight="1">
      <c r="B132" s="185"/>
      <c r="C132" s="186"/>
      <c r="D132" s="187" t="s">
        <v>75</v>
      </c>
      <c r="E132" s="213" t="s">
        <v>549</v>
      </c>
      <c r="F132" s="213" t="s">
        <v>550</v>
      </c>
      <c r="G132" s="186"/>
      <c r="H132" s="186"/>
      <c r="I132" s="189"/>
      <c r="J132" s="214">
        <f>BK132</f>
        <v>0</v>
      </c>
      <c r="K132" s="186"/>
      <c r="L132" s="191"/>
      <c r="M132" s="192"/>
      <c r="N132" s="193"/>
      <c r="O132" s="193"/>
      <c r="P132" s="194">
        <f>SUM(P133:P149)</f>
        <v>0</v>
      </c>
      <c r="Q132" s="193"/>
      <c r="R132" s="194">
        <f>SUM(R133:R149)</f>
        <v>0.40029999999999999</v>
      </c>
      <c r="S132" s="193"/>
      <c r="T132" s="195">
        <f>SUM(T133:T149)</f>
        <v>0</v>
      </c>
      <c r="AR132" s="196" t="s">
        <v>86</v>
      </c>
      <c r="AT132" s="197" t="s">
        <v>75</v>
      </c>
      <c r="AU132" s="197" t="s">
        <v>86</v>
      </c>
      <c r="AY132" s="196" t="s">
        <v>129</v>
      </c>
      <c r="BK132" s="198">
        <f>SUM(BK133:BK149)</f>
        <v>0</v>
      </c>
    </row>
    <row r="133" spans="1:65" s="2" customFormat="1" ht="16.5" customHeight="1">
      <c r="A133" s="31"/>
      <c r="B133" s="32"/>
      <c r="C133" s="199" t="s">
        <v>167</v>
      </c>
      <c r="D133" s="199" t="s">
        <v>130</v>
      </c>
      <c r="E133" s="200" t="s">
        <v>551</v>
      </c>
      <c r="F133" s="201" t="s">
        <v>552</v>
      </c>
      <c r="G133" s="202" t="s">
        <v>413</v>
      </c>
      <c r="H133" s="203">
        <v>12</v>
      </c>
      <c r="I133" s="204"/>
      <c r="J133" s="205">
        <f t="shared" ref="J133:J149" si="0">ROUND(I133*H133,2)</f>
        <v>0</v>
      </c>
      <c r="K133" s="206"/>
      <c r="L133" s="36"/>
      <c r="M133" s="207" t="s">
        <v>1</v>
      </c>
      <c r="N133" s="208" t="s">
        <v>41</v>
      </c>
      <c r="O133" s="68"/>
      <c r="P133" s="209">
        <f t="shared" ref="P133:P149" si="1">O133*H133</f>
        <v>0</v>
      </c>
      <c r="Q133" s="209">
        <v>0</v>
      </c>
      <c r="R133" s="209">
        <f t="shared" ref="R133:R149" si="2">Q133*H133</f>
        <v>0</v>
      </c>
      <c r="S133" s="209">
        <v>0</v>
      </c>
      <c r="T133" s="210">
        <f t="shared" ref="T133:T149" si="3"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1" t="s">
        <v>134</v>
      </c>
      <c r="AT133" s="211" t="s">
        <v>130</v>
      </c>
      <c r="AU133" s="211" t="s">
        <v>139</v>
      </c>
      <c r="AY133" s="14" t="s">
        <v>129</v>
      </c>
      <c r="BE133" s="212">
        <f t="shared" ref="BE133:BE149" si="4">IF(N133="základní",J133,0)</f>
        <v>0</v>
      </c>
      <c r="BF133" s="212">
        <f t="shared" ref="BF133:BF149" si="5">IF(N133="snížená",J133,0)</f>
        <v>0</v>
      </c>
      <c r="BG133" s="212">
        <f t="shared" ref="BG133:BG149" si="6">IF(N133="zákl. přenesená",J133,0)</f>
        <v>0</v>
      </c>
      <c r="BH133" s="212">
        <f t="shared" ref="BH133:BH149" si="7">IF(N133="sníž. přenesená",J133,0)</f>
        <v>0</v>
      </c>
      <c r="BI133" s="212">
        <f t="shared" ref="BI133:BI149" si="8">IF(N133="nulová",J133,0)</f>
        <v>0</v>
      </c>
      <c r="BJ133" s="14" t="s">
        <v>84</v>
      </c>
      <c r="BK133" s="212">
        <f t="shared" ref="BK133:BK149" si="9">ROUND(I133*H133,2)</f>
        <v>0</v>
      </c>
      <c r="BL133" s="14" t="s">
        <v>134</v>
      </c>
      <c r="BM133" s="211" t="s">
        <v>553</v>
      </c>
    </row>
    <row r="134" spans="1:65" s="2" customFormat="1" ht="16.5" customHeight="1">
      <c r="A134" s="31"/>
      <c r="B134" s="32"/>
      <c r="C134" s="199" t="s">
        <v>171</v>
      </c>
      <c r="D134" s="199" t="s">
        <v>130</v>
      </c>
      <c r="E134" s="200" t="s">
        <v>554</v>
      </c>
      <c r="F134" s="201" t="s">
        <v>555</v>
      </c>
      <c r="G134" s="202" t="s">
        <v>413</v>
      </c>
      <c r="H134" s="203">
        <v>12</v>
      </c>
      <c r="I134" s="204"/>
      <c r="J134" s="205">
        <f t="shared" si="0"/>
        <v>0</v>
      </c>
      <c r="K134" s="206"/>
      <c r="L134" s="36"/>
      <c r="M134" s="207" t="s">
        <v>1</v>
      </c>
      <c r="N134" s="208" t="s">
        <v>41</v>
      </c>
      <c r="O134" s="68"/>
      <c r="P134" s="209">
        <f t="shared" si="1"/>
        <v>0</v>
      </c>
      <c r="Q134" s="209">
        <v>0</v>
      </c>
      <c r="R134" s="209">
        <f t="shared" si="2"/>
        <v>0</v>
      </c>
      <c r="S134" s="209">
        <v>0</v>
      </c>
      <c r="T134" s="210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1" t="s">
        <v>134</v>
      </c>
      <c r="AT134" s="211" t="s">
        <v>130</v>
      </c>
      <c r="AU134" s="211" t="s">
        <v>139</v>
      </c>
      <c r="AY134" s="14" t="s">
        <v>129</v>
      </c>
      <c r="BE134" s="212">
        <f t="shared" si="4"/>
        <v>0</v>
      </c>
      <c r="BF134" s="212">
        <f t="shared" si="5"/>
        <v>0</v>
      </c>
      <c r="BG134" s="212">
        <f t="shared" si="6"/>
        <v>0</v>
      </c>
      <c r="BH134" s="212">
        <f t="shared" si="7"/>
        <v>0</v>
      </c>
      <c r="BI134" s="212">
        <f t="shared" si="8"/>
        <v>0</v>
      </c>
      <c r="BJ134" s="14" t="s">
        <v>84</v>
      </c>
      <c r="BK134" s="212">
        <f t="shared" si="9"/>
        <v>0</v>
      </c>
      <c r="BL134" s="14" t="s">
        <v>134</v>
      </c>
      <c r="BM134" s="211" t="s">
        <v>556</v>
      </c>
    </row>
    <row r="135" spans="1:65" s="2" customFormat="1" ht="16.5" customHeight="1">
      <c r="A135" s="31"/>
      <c r="B135" s="32"/>
      <c r="C135" s="199" t="s">
        <v>490</v>
      </c>
      <c r="D135" s="199" t="s">
        <v>130</v>
      </c>
      <c r="E135" s="200" t="s">
        <v>557</v>
      </c>
      <c r="F135" s="201" t="s">
        <v>558</v>
      </c>
      <c r="G135" s="202" t="s">
        <v>413</v>
      </c>
      <c r="H135" s="203">
        <v>4</v>
      </c>
      <c r="I135" s="204"/>
      <c r="J135" s="205">
        <f t="shared" si="0"/>
        <v>0</v>
      </c>
      <c r="K135" s="206"/>
      <c r="L135" s="36"/>
      <c r="M135" s="207" t="s">
        <v>1</v>
      </c>
      <c r="N135" s="208" t="s">
        <v>41</v>
      </c>
      <c r="O135" s="68"/>
      <c r="P135" s="209">
        <f t="shared" si="1"/>
        <v>0</v>
      </c>
      <c r="Q135" s="209">
        <v>0</v>
      </c>
      <c r="R135" s="209">
        <f t="shared" si="2"/>
        <v>0</v>
      </c>
      <c r="S135" s="209">
        <v>0</v>
      </c>
      <c r="T135" s="210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1" t="s">
        <v>134</v>
      </c>
      <c r="AT135" s="211" t="s">
        <v>130</v>
      </c>
      <c r="AU135" s="211" t="s">
        <v>139</v>
      </c>
      <c r="AY135" s="14" t="s">
        <v>129</v>
      </c>
      <c r="BE135" s="212">
        <f t="shared" si="4"/>
        <v>0</v>
      </c>
      <c r="BF135" s="212">
        <f t="shared" si="5"/>
        <v>0</v>
      </c>
      <c r="BG135" s="212">
        <f t="shared" si="6"/>
        <v>0</v>
      </c>
      <c r="BH135" s="212">
        <f t="shared" si="7"/>
        <v>0</v>
      </c>
      <c r="BI135" s="212">
        <f t="shared" si="8"/>
        <v>0</v>
      </c>
      <c r="BJ135" s="14" t="s">
        <v>84</v>
      </c>
      <c r="BK135" s="212">
        <f t="shared" si="9"/>
        <v>0</v>
      </c>
      <c r="BL135" s="14" t="s">
        <v>134</v>
      </c>
      <c r="BM135" s="211" t="s">
        <v>559</v>
      </c>
    </row>
    <row r="136" spans="1:65" s="2" customFormat="1" ht="16.5" customHeight="1">
      <c r="A136" s="31"/>
      <c r="B136" s="32"/>
      <c r="C136" s="199" t="s">
        <v>175</v>
      </c>
      <c r="D136" s="199" t="s">
        <v>130</v>
      </c>
      <c r="E136" s="200" t="s">
        <v>560</v>
      </c>
      <c r="F136" s="201" t="s">
        <v>561</v>
      </c>
      <c r="G136" s="202" t="s">
        <v>413</v>
      </c>
      <c r="H136" s="203">
        <v>14</v>
      </c>
      <c r="I136" s="204"/>
      <c r="J136" s="205">
        <f t="shared" si="0"/>
        <v>0</v>
      </c>
      <c r="K136" s="206"/>
      <c r="L136" s="36"/>
      <c r="M136" s="207" t="s">
        <v>1</v>
      </c>
      <c r="N136" s="208" t="s">
        <v>41</v>
      </c>
      <c r="O136" s="68"/>
      <c r="P136" s="209">
        <f t="shared" si="1"/>
        <v>0</v>
      </c>
      <c r="Q136" s="209">
        <v>0</v>
      </c>
      <c r="R136" s="209">
        <f t="shared" si="2"/>
        <v>0</v>
      </c>
      <c r="S136" s="209">
        <v>0</v>
      </c>
      <c r="T136" s="210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1" t="s">
        <v>134</v>
      </c>
      <c r="AT136" s="211" t="s">
        <v>130</v>
      </c>
      <c r="AU136" s="211" t="s">
        <v>139</v>
      </c>
      <c r="AY136" s="14" t="s">
        <v>129</v>
      </c>
      <c r="BE136" s="212">
        <f t="shared" si="4"/>
        <v>0</v>
      </c>
      <c r="BF136" s="212">
        <f t="shared" si="5"/>
        <v>0</v>
      </c>
      <c r="BG136" s="212">
        <f t="shared" si="6"/>
        <v>0</v>
      </c>
      <c r="BH136" s="212">
        <f t="shared" si="7"/>
        <v>0</v>
      </c>
      <c r="BI136" s="212">
        <f t="shared" si="8"/>
        <v>0</v>
      </c>
      <c r="BJ136" s="14" t="s">
        <v>84</v>
      </c>
      <c r="BK136" s="212">
        <f t="shared" si="9"/>
        <v>0</v>
      </c>
      <c r="BL136" s="14" t="s">
        <v>134</v>
      </c>
      <c r="BM136" s="211" t="s">
        <v>562</v>
      </c>
    </row>
    <row r="137" spans="1:65" s="2" customFormat="1" ht="16.5" customHeight="1">
      <c r="A137" s="31"/>
      <c r="B137" s="32"/>
      <c r="C137" s="199" t="s">
        <v>258</v>
      </c>
      <c r="D137" s="199" t="s">
        <v>130</v>
      </c>
      <c r="E137" s="200" t="s">
        <v>563</v>
      </c>
      <c r="F137" s="201" t="s">
        <v>564</v>
      </c>
      <c r="G137" s="202" t="s">
        <v>413</v>
      </c>
      <c r="H137" s="203">
        <v>4</v>
      </c>
      <c r="I137" s="204"/>
      <c r="J137" s="205">
        <f t="shared" si="0"/>
        <v>0</v>
      </c>
      <c r="K137" s="206"/>
      <c r="L137" s="36"/>
      <c r="M137" s="207" t="s">
        <v>1</v>
      </c>
      <c r="N137" s="208" t="s">
        <v>41</v>
      </c>
      <c r="O137" s="68"/>
      <c r="P137" s="209">
        <f t="shared" si="1"/>
        <v>0</v>
      </c>
      <c r="Q137" s="209">
        <v>0</v>
      </c>
      <c r="R137" s="209">
        <f t="shared" si="2"/>
        <v>0</v>
      </c>
      <c r="S137" s="209">
        <v>0</v>
      </c>
      <c r="T137" s="210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1" t="s">
        <v>134</v>
      </c>
      <c r="AT137" s="211" t="s">
        <v>130</v>
      </c>
      <c r="AU137" s="211" t="s">
        <v>139</v>
      </c>
      <c r="AY137" s="14" t="s">
        <v>129</v>
      </c>
      <c r="BE137" s="212">
        <f t="shared" si="4"/>
        <v>0</v>
      </c>
      <c r="BF137" s="212">
        <f t="shared" si="5"/>
        <v>0</v>
      </c>
      <c r="BG137" s="212">
        <f t="shared" si="6"/>
        <v>0</v>
      </c>
      <c r="BH137" s="212">
        <f t="shared" si="7"/>
        <v>0</v>
      </c>
      <c r="BI137" s="212">
        <f t="shared" si="8"/>
        <v>0</v>
      </c>
      <c r="BJ137" s="14" t="s">
        <v>84</v>
      </c>
      <c r="BK137" s="212">
        <f t="shared" si="9"/>
        <v>0</v>
      </c>
      <c r="BL137" s="14" t="s">
        <v>134</v>
      </c>
      <c r="BM137" s="211" t="s">
        <v>565</v>
      </c>
    </row>
    <row r="138" spans="1:65" s="2" customFormat="1" ht="16.5" customHeight="1">
      <c r="A138" s="31"/>
      <c r="B138" s="32"/>
      <c r="C138" s="199" t="s">
        <v>238</v>
      </c>
      <c r="D138" s="199" t="s">
        <v>130</v>
      </c>
      <c r="E138" s="200" t="s">
        <v>566</v>
      </c>
      <c r="F138" s="201" t="s">
        <v>567</v>
      </c>
      <c r="G138" s="202" t="s">
        <v>413</v>
      </c>
      <c r="H138" s="203">
        <v>140</v>
      </c>
      <c r="I138" s="204"/>
      <c r="J138" s="205">
        <f t="shared" si="0"/>
        <v>0</v>
      </c>
      <c r="K138" s="206"/>
      <c r="L138" s="36"/>
      <c r="M138" s="207" t="s">
        <v>1</v>
      </c>
      <c r="N138" s="208" t="s">
        <v>41</v>
      </c>
      <c r="O138" s="68"/>
      <c r="P138" s="209">
        <f t="shared" si="1"/>
        <v>0</v>
      </c>
      <c r="Q138" s="209">
        <v>0</v>
      </c>
      <c r="R138" s="209">
        <f t="shared" si="2"/>
        <v>0</v>
      </c>
      <c r="S138" s="209">
        <v>0</v>
      </c>
      <c r="T138" s="210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1" t="s">
        <v>134</v>
      </c>
      <c r="AT138" s="211" t="s">
        <v>130</v>
      </c>
      <c r="AU138" s="211" t="s">
        <v>139</v>
      </c>
      <c r="AY138" s="14" t="s">
        <v>129</v>
      </c>
      <c r="BE138" s="212">
        <f t="shared" si="4"/>
        <v>0</v>
      </c>
      <c r="BF138" s="212">
        <f t="shared" si="5"/>
        <v>0</v>
      </c>
      <c r="BG138" s="212">
        <f t="shared" si="6"/>
        <v>0</v>
      </c>
      <c r="BH138" s="212">
        <f t="shared" si="7"/>
        <v>0</v>
      </c>
      <c r="BI138" s="212">
        <f t="shared" si="8"/>
        <v>0</v>
      </c>
      <c r="BJ138" s="14" t="s">
        <v>84</v>
      </c>
      <c r="BK138" s="212">
        <f t="shared" si="9"/>
        <v>0</v>
      </c>
      <c r="BL138" s="14" t="s">
        <v>134</v>
      </c>
      <c r="BM138" s="211" t="s">
        <v>568</v>
      </c>
    </row>
    <row r="139" spans="1:65" s="2" customFormat="1" ht="21.75" customHeight="1">
      <c r="A139" s="31"/>
      <c r="B139" s="32"/>
      <c r="C139" s="199" t="s">
        <v>242</v>
      </c>
      <c r="D139" s="199" t="s">
        <v>130</v>
      </c>
      <c r="E139" s="200" t="s">
        <v>569</v>
      </c>
      <c r="F139" s="201" t="s">
        <v>570</v>
      </c>
      <c r="G139" s="202" t="s">
        <v>413</v>
      </c>
      <c r="H139" s="203">
        <v>100</v>
      </c>
      <c r="I139" s="204"/>
      <c r="J139" s="205">
        <f t="shared" si="0"/>
        <v>0</v>
      </c>
      <c r="K139" s="206"/>
      <c r="L139" s="36"/>
      <c r="M139" s="207" t="s">
        <v>1</v>
      </c>
      <c r="N139" s="208" t="s">
        <v>41</v>
      </c>
      <c r="O139" s="68"/>
      <c r="P139" s="209">
        <f t="shared" si="1"/>
        <v>0</v>
      </c>
      <c r="Q139" s="209">
        <v>0</v>
      </c>
      <c r="R139" s="209">
        <f t="shared" si="2"/>
        <v>0</v>
      </c>
      <c r="S139" s="209">
        <v>0</v>
      </c>
      <c r="T139" s="210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1" t="s">
        <v>134</v>
      </c>
      <c r="AT139" s="211" t="s">
        <v>130</v>
      </c>
      <c r="AU139" s="211" t="s">
        <v>139</v>
      </c>
      <c r="AY139" s="14" t="s">
        <v>129</v>
      </c>
      <c r="BE139" s="212">
        <f t="shared" si="4"/>
        <v>0</v>
      </c>
      <c r="BF139" s="212">
        <f t="shared" si="5"/>
        <v>0</v>
      </c>
      <c r="BG139" s="212">
        <f t="shared" si="6"/>
        <v>0</v>
      </c>
      <c r="BH139" s="212">
        <f t="shared" si="7"/>
        <v>0</v>
      </c>
      <c r="BI139" s="212">
        <f t="shared" si="8"/>
        <v>0</v>
      </c>
      <c r="BJ139" s="14" t="s">
        <v>84</v>
      </c>
      <c r="BK139" s="212">
        <f t="shared" si="9"/>
        <v>0</v>
      </c>
      <c r="BL139" s="14" t="s">
        <v>134</v>
      </c>
      <c r="BM139" s="211" t="s">
        <v>571</v>
      </c>
    </row>
    <row r="140" spans="1:65" s="2" customFormat="1" ht="16.5" customHeight="1">
      <c r="A140" s="31"/>
      <c r="B140" s="32"/>
      <c r="C140" s="199" t="s">
        <v>179</v>
      </c>
      <c r="D140" s="199" t="s">
        <v>130</v>
      </c>
      <c r="E140" s="200" t="s">
        <v>572</v>
      </c>
      <c r="F140" s="201" t="s">
        <v>573</v>
      </c>
      <c r="G140" s="202" t="s">
        <v>413</v>
      </c>
      <c r="H140" s="203">
        <v>140</v>
      </c>
      <c r="I140" s="204"/>
      <c r="J140" s="205">
        <f t="shared" si="0"/>
        <v>0</v>
      </c>
      <c r="K140" s="206"/>
      <c r="L140" s="36"/>
      <c r="M140" s="207" t="s">
        <v>1</v>
      </c>
      <c r="N140" s="208" t="s">
        <v>41</v>
      </c>
      <c r="O140" s="68"/>
      <c r="P140" s="209">
        <f t="shared" si="1"/>
        <v>0</v>
      </c>
      <c r="Q140" s="209">
        <v>0</v>
      </c>
      <c r="R140" s="209">
        <f t="shared" si="2"/>
        <v>0</v>
      </c>
      <c r="S140" s="209">
        <v>0</v>
      </c>
      <c r="T140" s="210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1" t="s">
        <v>134</v>
      </c>
      <c r="AT140" s="211" t="s">
        <v>130</v>
      </c>
      <c r="AU140" s="211" t="s">
        <v>139</v>
      </c>
      <c r="AY140" s="14" t="s">
        <v>129</v>
      </c>
      <c r="BE140" s="212">
        <f t="shared" si="4"/>
        <v>0</v>
      </c>
      <c r="BF140" s="212">
        <f t="shared" si="5"/>
        <v>0</v>
      </c>
      <c r="BG140" s="212">
        <f t="shared" si="6"/>
        <v>0</v>
      </c>
      <c r="BH140" s="212">
        <f t="shared" si="7"/>
        <v>0</v>
      </c>
      <c r="BI140" s="212">
        <f t="shared" si="8"/>
        <v>0</v>
      </c>
      <c r="BJ140" s="14" t="s">
        <v>84</v>
      </c>
      <c r="BK140" s="212">
        <f t="shared" si="9"/>
        <v>0</v>
      </c>
      <c r="BL140" s="14" t="s">
        <v>134</v>
      </c>
      <c r="BM140" s="211" t="s">
        <v>574</v>
      </c>
    </row>
    <row r="141" spans="1:65" s="2" customFormat="1" ht="16.5" customHeight="1">
      <c r="A141" s="31"/>
      <c r="B141" s="32"/>
      <c r="C141" s="199" t="s">
        <v>474</v>
      </c>
      <c r="D141" s="199" t="s">
        <v>130</v>
      </c>
      <c r="E141" s="200" t="s">
        <v>575</v>
      </c>
      <c r="F141" s="201" t="s">
        <v>576</v>
      </c>
      <c r="G141" s="202" t="s">
        <v>151</v>
      </c>
      <c r="H141" s="203">
        <v>160</v>
      </c>
      <c r="I141" s="204"/>
      <c r="J141" s="205">
        <f t="shared" si="0"/>
        <v>0</v>
      </c>
      <c r="K141" s="206"/>
      <c r="L141" s="36"/>
      <c r="M141" s="207" t="s">
        <v>1</v>
      </c>
      <c r="N141" s="208" t="s">
        <v>41</v>
      </c>
      <c r="O141" s="68"/>
      <c r="P141" s="209">
        <f t="shared" si="1"/>
        <v>0</v>
      </c>
      <c r="Q141" s="209">
        <v>0</v>
      </c>
      <c r="R141" s="209">
        <f t="shared" si="2"/>
        <v>0</v>
      </c>
      <c r="S141" s="209">
        <v>0</v>
      </c>
      <c r="T141" s="210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1" t="s">
        <v>152</v>
      </c>
      <c r="AT141" s="211" t="s">
        <v>130</v>
      </c>
      <c r="AU141" s="211" t="s">
        <v>139</v>
      </c>
      <c r="AY141" s="14" t="s">
        <v>129</v>
      </c>
      <c r="BE141" s="212">
        <f t="shared" si="4"/>
        <v>0</v>
      </c>
      <c r="BF141" s="212">
        <f t="shared" si="5"/>
        <v>0</v>
      </c>
      <c r="BG141" s="212">
        <f t="shared" si="6"/>
        <v>0</v>
      </c>
      <c r="BH141" s="212">
        <f t="shared" si="7"/>
        <v>0</v>
      </c>
      <c r="BI141" s="212">
        <f t="shared" si="8"/>
        <v>0</v>
      </c>
      <c r="BJ141" s="14" t="s">
        <v>84</v>
      </c>
      <c r="BK141" s="212">
        <f t="shared" si="9"/>
        <v>0</v>
      </c>
      <c r="BL141" s="14" t="s">
        <v>152</v>
      </c>
      <c r="BM141" s="211" t="s">
        <v>577</v>
      </c>
    </row>
    <row r="142" spans="1:65" s="2" customFormat="1" ht="16.5" customHeight="1">
      <c r="A142" s="31"/>
      <c r="B142" s="32"/>
      <c r="C142" s="199" t="s">
        <v>195</v>
      </c>
      <c r="D142" s="199" t="s">
        <v>130</v>
      </c>
      <c r="E142" s="200" t="s">
        <v>578</v>
      </c>
      <c r="F142" s="201" t="s">
        <v>579</v>
      </c>
      <c r="G142" s="202" t="s">
        <v>151</v>
      </c>
      <c r="H142" s="203">
        <v>30</v>
      </c>
      <c r="I142" s="204"/>
      <c r="J142" s="205">
        <f t="shared" si="0"/>
        <v>0</v>
      </c>
      <c r="K142" s="206"/>
      <c r="L142" s="36"/>
      <c r="M142" s="207" t="s">
        <v>1</v>
      </c>
      <c r="N142" s="208" t="s">
        <v>41</v>
      </c>
      <c r="O142" s="68"/>
      <c r="P142" s="209">
        <f t="shared" si="1"/>
        <v>0</v>
      </c>
      <c r="Q142" s="209">
        <v>0</v>
      </c>
      <c r="R142" s="209">
        <f t="shared" si="2"/>
        <v>0</v>
      </c>
      <c r="S142" s="209">
        <v>0</v>
      </c>
      <c r="T142" s="210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1" t="s">
        <v>152</v>
      </c>
      <c r="AT142" s="211" t="s">
        <v>130</v>
      </c>
      <c r="AU142" s="211" t="s">
        <v>139</v>
      </c>
      <c r="AY142" s="14" t="s">
        <v>129</v>
      </c>
      <c r="BE142" s="212">
        <f t="shared" si="4"/>
        <v>0</v>
      </c>
      <c r="BF142" s="212">
        <f t="shared" si="5"/>
        <v>0</v>
      </c>
      <c r="BG142" s="212">
        <f t="shared" si="6"/>
        <v>0</v>
      </c>
      <c r="BH142" s="212">
        <f t="shared" si="7"/>
        <v>0</v>
      </c>
      <c r="BI142" s="212">
        <f t="shared" si="8"/>
        <v>0</v>
      </c>
      <c r="BJ142" s="14" t="s">
        <v>84</v>
      </c>
      <c r="BK142" s="212">
        <f t="shared" si="9"/>
        <v>0</v>
      </c>
      <c r="BL142" s="14" t="s">
        <v>152</v>
      </c>
      <c r="BM142" s="211" t="s">
        <v>580</v>
      </c>
    </row>
    <row r="143" spans="1:65" s="2" customFormat="1" ht="16.5" customHeight="1">
      <c r="A143" s="31"/>
      <c r="B143" s="32"/>
      <c r="C143" s="215" t="s">
        <v>199</v>
      </c>
      <c r="D143" s="215" t="s">
        <v>269</v>
      </c>
      <c r="E143" s="216" t="s">
        <v>581</v>
      </c>
      <c r="F143" s="217" t="s">
        <v>582</v>
      </c>
      <c r="G143" s="218" t="s">
        <v>583</v>
      </c>
      <c r="H143" s="219">
        <v>84</v>
      </c>
      <c r="I143" s="220"/>
      <c r="J143" s="221">
        <f t="shared" si="0"/>
        <v>0</v>
      </c>
      <c r="K143" s="222"/>
      <c r="L143" s="223"/>
      <c r="M143" s="224" t="s">
        <v>1</v>
      </c>
      <c r="N143" s="225" t="s">
        <v>41</v>
      </c>
      <c r="O143" s="68"/>
      <c r="P143" s="209">
        <f t="shared" si="1"/>
        <v>0</v>
      </c>
      <c r="Q143" s="209">
        <v>1E-3</v>
      </c>
      <c r="R143" s="209">
        <f t="shared" si="2"/>
        <v>8.4000000000000005E-2</v>
      </c>
      <c r="S143" s="209">
        <v>0</v>
      </c>
      <c r="T143" s="210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1" t="s">
        <v>272</v>
      </c>
      <c r="AT143" s="211" t="s">
        <v>269</v>
      </c>
      <c r="AU143" s="211" t="s">
        <v>139</v>
      </c>
      <c r="AY143" s="14" t="s">
        <v>129</v>
      </c>
      <c r="BE143" s="212">
        <f t="shared" si="4"/>
        <v>0</v>
      </c>
      <c r="BF143" s="212">
        <f t="shared" si="5"/>
        <v>0</v>
      </c>
      <c r="BG143" s="212">
        <f t="shared" si="6"/>
        <v>0</v>
      </c>
      <c r="BH143" s="212">
        <f t="shared" si="7"/>
        <v>0</v>
      </c>
      <c r="BI143" s="212">
        <f t="shared" si="8"/>
        <v>0</v>
      </c>
      <c r="BJ143" s="14" t="s">
        <v>84</v>
      </c>
      <c r="BK143" s="212">
        <f t="shared" si="9"/>
        <v>0</v>
      </c>
      <c r="BL143" s="14" t="s">
        <v>152</v>
      </c>
      <c r="BM143" s="211" t="s">
        <v>584</v>
      </c>
    </row>
    <row r="144" spans="1:65" s="2" customFormat="1" ht="16.5" customHeight="1">
      <c r="A144" s="31"/>
      <c r="B144" s="32"/>
      <c r="C144" s="215" t="s">
        <v>203</v>
      </c>
      <c r="D144" s="215" t="s">
        <v>269</v>
      </c>
      <c r="E144" s="216" t="s">
        <v>585</v>
      </c>
      <c r="F144" s="217" t="s">
        <v>586</v>
      </c>
      <c r="G144" s="218" t="s">
        <v>583</v>
      </c>
      <c r="H144" s="219">
        <v>30</v>
      </c>
      <c r="I144" s="220"/>
      <c r="J144" s="221">
        <f t="shared" si="0"/>
        <v>0</v>
      </c>
      <c r="K144" s="222"/>
      <c r="L144" s="223"/>
      <c r="M144" s="224" t="s">
        <v>1</v>
      </c>
      <c r="N144" s="225" t="s">
        <v>41</v>
      </c>
      <c r="O144" s="68"/>
      <c r="P144" s="209">
        <f t="shared" si="1"/>
        <v>0</v>
      </c>
      <c r="Q144" s="209">
        <v>1E-3</v>
      </c>
      <c r="R144" s="209">
        <f t="shared" si="2"/>
        <v>0.03</v>
      </c>
      <c r="S144" s="209">
        <v>0</v>
      </c>
      <c r="T144" s="210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1" t="s">
        <v>272</v>
      </c>
      <c r="AT144" s="211" t="s">
        <v>269</v>
      </c>
      <c r="AU144" s="211" t="s">
        <v>139</v>
      </c>
      <c r="AY144" s="14" t="s">
        <v>129</v>
      </c>
      <c r="BE144" s="212">
        <f t="shared" si="4"/>
        <v>0</v>
      </c>
      <c r="BF144" s="212">
        <f t="shared" si="5"/>
        <v>0</v>
      </c>
      <c r="BG144" s="212">
        <f t="shared" si="6"/>
        <v>0</v>
      </c>
      <c r="BH144" s="212">
        <f t="shared" si="7"/>
        <v>0</v>
      </c>
      <c r="BI144" s="212">
        <f t="shared" si="8"/>
        <v>0</v>
      </c>
      <c r="BJ144" s="14" t="s">
        <v>84</v>
      </c>
      <c r="BK144" s="212">
        <f t="shared" si="9"/>
        <v>0</v>
      </c>
      <c r="BL144" s="14" t="s">
        <v>152</v>
      </c>
      <c r="BM144" s="211" t="s">
        <v>587</v>
      </c>
    </row>
    <row r="145" spans="1:65" s="2" customFormat="1" ht="16.5" customHeight="1">
      <c r="A145" s="31"/>
      <c r="B145" s="32"/>
      <c r="C145" s="215" t="s">
        <v>211</v>
      </c>
      <c r="D145" s="215" t="s">
        <v>269</v>
      </c>
      <c r="E145" s="216" t="s">
        <v>588</v>
      </c>
      <c r="F145" s="217" t="s">
        <v>589</v>
      </c>
      <c r="G145" s="218" t="s">
        <v>583</v>
      </c>
      <c r="H145" s="219">
        <v>250</v>
      </c>
      <c r="I145" s="220"/>
      <c r="J145" s="221">
        <f t="shared" si="0"/>
        <v>0</v>
      </c>
      <c r="K145" s="222"/>
      <c r="L145" s="223"/>
      <c r="M145" s="224" t="s">
        <v>1</v>
      </c>
      <c r="N145" s="225" t="s">
        <v>41</v>
      </c>
      <c r="O145" s="68"/>
      <c r="P145" s="209">
        <f t="shared" si="1"/>
        <v>0</v>
      </c>
      <c r="Q145" s="209">
        <v>1E-3</v>
      </c>
      <c r="R145" s="209">
        <f t="shared" si="2"/>
        <v>0.25</v>
      </c>
      <c r="S145" s="209">
        <v>0</v>
      </c>
      <c r="T145" s="210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1" t="s">
        <v>272</v>
      </c>
      <c r="AT145" s="211" t="s">
        <v>269</v>
      </c>
      <c r="AU145" s="211" t="s">
        <v>139</v>
      </c>
      <c r="AY145" s="14" t="s">
        <v>129</v>
      </c>
      <c r="BE145" s="212">
        <f t="shared" si="4"/>
        <v>0</v>
      </c>
      <c r="BF145" s="212">
        <f t="shared" si="5"/>
        <v>0</v>
      </c>
      <c r="BG145" s="212">
        <f t="shared" si="6"/>
        <v>0</v>
      </c>
      <c r="BH145" s="212">
        <f t="shared" si="7"/>
        <v>0</v>
      </c>
      <c r="BI145" s="212">
        <f t="shared" si="8"/>
        <v>0</v>
      </c>
      <c r="BJ145" s="14" t="s">
        <v>84</v>
      </c>
      <c r="BK145" s="212">
        <f t="shared" si="9"/>
        <v>0</v>
      </c>
      <c r="BL145" s="14" t="s">
        <v>152</v>
      </c>
      <c r="BM145" s="211" t="s">
        <v>590</v>
      </c>
    </row>
    <row r="146" spans="1:65" s="2" customFormat="1" ht="16.5" customHeight="1">
      <c r="A146" s="31"/>
      <c r="B146" s="32"/>
      <c r="C146" s="215" t="s">
        <v>8</v>
      </c>
      <c r="D146" s="215" t="s">
        <v>269</v>
      </c>
      <c r="E146" s="216" t="s">
        <v>591</v>
      </c>
      <c r="F146" s="217" t="s">
        <v>592</v>
      </c>
      <c r="G146" s="218" t="s">
        <v>151</v>
      </c>
      <c r="H146" s="219">
        <v>160</v>
      </c>
      <c r="I146" s="220"/>
      <c r="J146" s="221">
        <f t="shared" si="0"/>
        <v>0</v>
      </c>
      <c r="K146" s="222"/>
      <c r="L146" s="223"/>
      <c r="M146" s="224" t="s">
        <v>1</v>
      </c>
      <c r="N146" s="225" t="s">
        <v>41</v>
      </c>
      <c r="O146" s="68"/>
      <c r="P146" s="209">
        <f t="shared" si="1"/>
        <v>0</v>
      </c>
      <c r="Q146" s="209">
        <v>1.2E-4</v>
      </c>
      <c r="R146" s="209">
        <f t="shared" si="2"/>
        <v>1.9200000000000002E-2</v>
      </c>
      <c r="S146" s="209">
        <v>0</v>
      </c>
      <c r="T146" s="210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1" t="s">
        <v>272</v>
      </c>
      <c r="AT146" s="211" t="s">
        <v>269</v>
      </c>
      <c r="AU146" s="211" t="s">
        <v>139</v>
      </c>
      <c r="AY146" s="14" t="s">
        <v>129</v>
      </c>
      <c r="BE146" s="212">
        <f t="shared" si="4"/>
        <v>0</v>
      </c>
      <c r="BF146" s="212">
        <f t="shared" si="5"/>
        <v>0</v>
      </c>
      <c r="BG146" s="212">
        <f t="shared" si="6"/>
        <v>0</v>
      </c>
      <c r="BH146" s="212">
        <f t="shared" si="7"/>
        <v>0</v>
      </c>
      <c r="BI146" s="212">
        <f t="shared" si="8"/>
        <v>0</v>
      </c>
      <c r="BJ146" s="14" t="s">
        <v>84</v>
      </c>
      <c r="BK146" s="212">
        <f t="shared" si="9"/>
        <v>0</v>
      </c>
      <c r="BL146" s="14" t="s">
        <v>152</v>
      </c>
      <c r="BM146" s="211" t="s">
        <v>593</v>
      </c>
    </row>
    <row r="147" spans="1:65" s="2" customFormat="1" ht="16.5" customHeight="1">
      <c r="A147" s="31"/>
      <c r="B147" s="32"/>
      <c r="C147" s="215" t="s">
        <v>152</v>
      </c>
      <c r="D147" s="215" t="s">
        <v>269</v>
      </c>
      <c r="E147" s="216" t="s">
        <v>594</v>
      </c>
      <c r="F147" s="217" t="s">
        <v>595</v>
      </c>
      <c r="G147" s="218" t="s">
        <v>151</v>
      </c>
      <c r="H147" s="219">
        <v>30</v>
      </c>
      <c r="I147" s="220"/>
      <c r="J147" s="221">
        <f t="shared" si="0"/>
        <v>0</v>
      </c>
      <c r="K147" s="222"/>
      <c r="L147" s="223"/>
      <c r="M147" s="224" t="s">
        <v>1</v>
      </c>
      <c r="N147" s="225" t="s">
        <v>41</v>
      </c>
      <c r="O147" s="68"/>
      <c r="P147" s="209">
        <f t="shared" si="1"/>
        <v>0</v>
      </c>
      <c r="Q147" s="209">
        <v>2.2000000000000001E-4</v>
      </c>
      <c r="R147" s="209">
        <f t="shared" si="2"/>
        <v>6.6E-3</v>
      </c>
      <c r="S147" s="209">
        <v>0</v>
      </c>
      <c r="T147" s="210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1" t="s">
        <v>272</v>
      </c>
      <c r="AT147" s="211" t="s">
        <v>269</v>
      </c>
      <c r="AU147" s="211" t="s">
        <v>139</v>
      </c>
      <c r="AY147" s="14" t="s">
        <v>129</v>
      </c>
      <c r="BE147" s="212">
        <f t="shared" si="4"/>
        <v>0</v>
      </c>
      <c r="BF147" s="212">
        <f t="shared" si="5"/>
        <v>0</v>
      </c>
      <c r="BG147" s="212">
        <f t="shared" si="6"/>
        <v>0</v>
      </c>
      <c r="BH147" s="212">
        <f t="shared" si="7"/>
        <v>0</v>
      </c>
      <c r="BI147" s="212">
        <f t="shared" si="8"/>
        <v>0</v>
      </c>
      <c r="BJ147" s="14" t="s">
        <v>84</v>
      </c>
      <c r="BK147" s="212">
        <f t="shared" si="9"/>
        <v>0</v>
      </c>
      <c r="BL147" s="14" t="s">
        <v>152</v>
      </c>
      <c r="BM147" s="211" t="s">
        <v>596</v>
      </c>
    </row>
    <row r="148" spans="1:65" s="2" customFormat="1" ht="16.5" customHeight="1">
      <c r="A148" s="31"/>
      <c r="B148" s="32"/>
      <c r="C148" s="215" t="s">
        <v>222</v>
      </c>
      <c r="D148" s="215" t="s">
        <v>269</v>
      </c>
      <c r="E148" s="216" t="s">
        <v>597</v>
      </c>
      <c r="F148" s="217" t="s">
        <v>598</v>
      </c>
      <c r="G148" s="218" t="s">
        <v>151</v>
      </c>
      <c r="H148" s="219">
        <v>14</v>
      </c>
      <c r="I148" s="220"/>
      <c r="J148" s="221">
        <f t="shared" si="0"/>
        <v>0</v>
      </c>
      <c r="K148" s="222"/>
      <c r="L148" s="223"/>
      <c r="M148" s="224" t="s">
        <v>1</v>
      </c>
      <c r="N148" s="225" t="s">
        <v>41</v>
      </c>
      <c r="O148" s="68"/>
      <c r="P148" s="209">
        <f t="shared" si="1"/>
        <v>0</v>
      </c>
      <c r="Q148" s="209">
        <v>0</v>
      </c>
      <c r="R148" s="209">
        <f t="shared" si="2"/>
        <v>0</v>
      </c>
      <c r="S148" s="209">
        <v>0</v>
      </c>
      <c r="T148" s="210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1" t="s">
        <v>272</v>
      </c>
      <c r="AT148" s="211" t="s">
        <v>269</v>
      </c>
      <c r="AU148" s="211" t="s">
        <v>139</v>
      </c>
      <c r="AY148" s="14" t="s">
        <v>129</v>
      </c>
      <c r="BE148" s="212">
        <f t="shared" si="4"/>
        <v>0</v>
      </c>
      <c r="BF148" s="212">
        <f t="shared" si="5"/>
        <v>0</v>
      </c>
      <c r="BG148" s="212">
        <f t="shared" si="6"/>
        <v>0</v>
      </c>
      <c r="BH148" s="212">
        <f t="shared" si="7"/>
        <v>0</v>
      </c>
      <c r="BI148" s="212">
        <f t="shared" si="8"/>
        <v>0</v>
      </c>
      <c r="BJ148" s="14" t="s">
        <v>84</v>
      </c>
      <c r="BK148" s="212">
        <f t="shared" si="9"/>
        <v>0</v>
      </c>
      <c r="BL148" s="14" t="s">
        <v>152</v>
      </c>
      <c r="BM148" s="211" t="s">
        <v>599</v>
      </c>
    </row>
    <row r="149" spans="1:65" s="2" customFormat="1" ht="21.75" customHeight="1">
      <c r="A149" s="31"/>
      <c r="B149" s="32"/>
      <c r="C149" s="215" t="s">
        <v>478</v>
      </c>
      <c r="D149" s="215" t="s">
        <v>269</v>
      </c>
      <c r="E149" s="216" t="s">
        <v>600</v>
      </c>
      <c r="F149" s="217" t="s">
        <v>601</v>
      </c>
      <c r="G149" s="218" t="s">
        <v>151</v>
      </c>
      <c r="H149" s="219">
        <v>15</v>
      </c>
      <c r="I149" s="220"/>
      <c r="J149" s="221">
        <f t="shared" si="0"/>
        <v>0</v>
      </c>
      <c r="K149" s="222"/>
      <c r="L149" s="223"/>
      <c r="M149" s="226" t="s">
        <v>1</v>
      </c>
      <c r="N149" s="227" t="s">
        <v>41</v>
      </c>
      <c r="O149" s="228"/>
      <c r="P149" s="229">
        <f t="shared" si="1"/>
        <v>0</v>
      </c>
      <c r="Q149" s="229">
        <v>6.9999999999999999E-4</v>
      </c>
      <c r="R149" s="229">
        <f t="shared" si="2"/>
        <v>1.0500000000000001E-2</v>
      </c>
      <c r="S149" s="229">
        <v>0</v>
      </c>
      <c r="T149" s="230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1" t="s">
        <v>272</v>
      </c>
      <c r="AT149" s="211" t="s">
        <v>269</v>
      </c>
      <c r="AU149" s="211" t="s">
        <v>139</v>
      </c>
      <c r="AY149" s="14" t="s">
        <v>129</v>
      </c>
      <c r="BE149" s="212">
        <f t="shared" si="4"/>
        <v>0</v>
      </c>
      <c r="BF149" s="212">
        <f t="shared" si="5"/>
        <v>0</v>
      </c>
      <c r="BG149" s="212">
        <f t="shared" si="6"/>
        <v>0</v>
      </c>
      <c r="BH149" s="212">
        <f t="shared" si="7"/>
        <v>0</v>
      </c>
      <c r="BI149" s="212">
        <f t="shared" si="8"/>
        <v>0</v>
      </c>
      <c r="BJ149" s="14" t="s">
        <v>84</v>
      </c>
      <c r="BK149" s="212">
        <f t="shared" si="9"/>
        <v>0</v>
      </c>
      <c r="BL149" s="14" t="s">
        <v>152</v>
      </c>
      <c r="BM149" s="211" t="s">
        <v>602</v>
      </c>
    </row>
    <row r="150" spans="1:65" s="2" customFormat="1" ht="7" customHeight="1">
      <c r="A150" s="31"/>
      <c r="B150" s="51"/>
      <c r="C150" s="52"/>
      <c r="D150" s="52"/>
      <c r="E150" s="52"/>
      <c r="F150" s="52"/>
      <c r="G150" s="52"/>
      <c r="H150" s="52"/>
      <c r="I150" s="149"/>
      <c r="J150" s="52"/>
      <c r="K150" s="52"/>
      <c r="L150" s="36"/>
      <c r="M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</row>
  </sheetData>
  <sheetProtection algorithmName="SHA-512" hashValue="jhskSey32uWko9aA+hqZw5XpXzSZG1w/pswjC6yC/3jwbc5R65nTCYXjlrIr6EyL1rierXGfZ+jdPFs2wHprMw==" saltValue="1tTduTkO2ZxWEq7QO/G1x5D9IREWFcRxwXuL0QE+s4QVxCrj1VGSSWfGTnlkChT7OAKkdRqDiVFlzKXSdhuQGw==" spinCount="100000" sheet="1" objects="1" scenarios="1" formatColumns="0" formatRows="0" autoFilter="0"/>
  <autoFilter ref="C121:K14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topLeftCell="A124" workbookViewId="0">
      <selection activeCell="F175" sqref="F175"/>
    </sheetView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105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10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95</v>
      </c>
    </row>
    <row r="3" spans="1:46" s="1" customFormat="1" ht="7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1:46" s="1" customFormat="1" ht="25" customHeight="1">
      <c r="B4" s="17"/>
      <c r="D4" s="109" t="s">
        <v>99</v>
      </c>
      <c r="I4" s="105"/>
      <c r="L4" s="17"/>
      <c r="M4" s="110" t="s">
        <v>10</v>
      </c>
      <c r="AT4" s="14" t="s">
        <v>4</v>
      </c>
    </row>
    <row r="5" spans="1:46" s="1" customFormat="1" ht="7" customHeight="1">
      <c r="B5" s="17"/>
      <c r="I5" s="105"/>
      <c r="L5" s="17"/>
    </row>
    <row r="6" spans="1:46" s="1" customFormat="1" ht="12" customHeight="1">
      <c r="B6" s="17"/>
      <c r="D6" s="111" t="s">
        <v>16</v>
      </c>
      <c r="I6" s="105"/>
      <c r="L6" s="17"/>
    </row>
    <row r="7" spans="1:46" s="1" customFormat="1" ht="16.5" customHeight="1">
      <c r="B7" s="17"/>
      <c r="E7" s="279" t="str">
        <f>'Rekapitulace stavby'!K6</f>
        <v>REVITALIZACE  AREÁLU ELMONTIA</v>
      </c>
      <c r="F7" s="280"/>
      <c r="G7" s="280"/>
      <c r="H7" s="280"/>
      <c r="I7" s="105"/>
      <c r="L7" s="17"/>
    </row>
    <row r="8" spans="1:46" s="2" customFormat="1" ht="12" customHeight="1">
      <c r="A8" s="31"/>
      <c r="B8" s="36"/>
      <c r="C8" s="31"/>
      <c r="D8" s="111" t="s">
        <v>100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81" t="s">
        <v>603</v>
      </c>
      <c r="F9" s="282"/>
      <c r="G9" s="282"/>
      <c r="H9" s="282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1" t="s">
        <v>20</v>
      </c>
      <c r="E12" s="31"/>
      <c r="F12" s="113" t="s">
        <v>604</v>
      </c>
      <c r="G12" s="31"/>
      <c r="H12" s="31"/>
      <c r="I12" s="114" t="s">
        <v>22</v>
      </c>
      <c r="J12" s="115" t="str">
        <f>'Rekapitulace stavby'!AN8</f>
        <v>17. 7. 2020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3" t="str">
        <f>IF('Rekapitulace stavby'!E11="","",'Rekapitulace stavby'!E11)</f>
        <v>ELMONTIA a.s.</v>
      </c>
      <c r="F15" s="31"/>
      <c r="G15" s="31"/>
      <c r="H15" s="31"/>
      <c r="I15" s="114" t="s">
        <v>27</v>
      </c>
      <c r="J15" s="113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7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3" t="str">
        <f>'Rekapitulace stavby'!E14</f>
        <v>Vyplň údaj</v>
      </c>
      <c r="F18" s="284"/>
      <c r="G18" s="284"/>
      <c r="H18" s="284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7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tr">
        <f>IF('Rekapitulace stavby'!E17="","",'Rekapitulace stavby'!E17)</f>
        <v>Ing. arch. Karel  Schmied ml.</v>
      </c>
      <c r="F21" s="31"/>
      <c r="G21" s="31"/>
      <c r="H21" s="31"/>
      <c r="I21" s="114" t="s">
        <v>27</v>
      </c>
      <c r="J21" s="113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7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tr">
        <f>IF('Rekapitulace stavby'!E20="","",'Rekapitulace stavby'!E20)</f>
        <v>Vávra</v>
      </c>
      <c r="F24" s="31"/>
      <c r="G24" s="31"/>
      <c r="H24" s="31"/>
      <c r="I24" s="114" t="s">
        <v>27</v>
      </c>
      <c r="J24" s="113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7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85" t="s">
        <v>1</v>
      </c>
      <c r="F27" s="285"/>
      <c r="G27" s="285"/>
      <c r="H27" s="285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7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" customHeight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ROUND(J126,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5" customHeight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5" customHeight="1">
      <c r="A33" s="31"/>
      <c r="B33" s="36"/>
      <c r="C33" s="31"/>
      <c r="D33" s="126" t="s">
        <v>40</v>
      </c>
      <c r="E33" s="111" t="s">
        <v>41</v>
      </c>
      <c r="F33" s="127">
        <f>ROUND((SUM(BE126:BE218)),  2)</f>
        <v>0</v>
      </c>
      <c r="G33" s="31"/>
      <c r="H33" s="31"/>
      <c r="I33" s="128">
        <v>0.21</v>
      </c>
      <c r="J33" s="127">
        <f>ROUND(((SUM(BE126:BE218))*I33),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5" customHeight="1">
      <c r="A34" s="31"/>
      <c r="B34" s="36"/>
      <c r="C34" s="31"/>
      <c r="D34" s="31"/>
      <c r="E34" s="111" t="s">
        <v>42</v>
      </c>
      <c r="F34" s="127">
        <f>ROUND((SUM(BF126:BF218)),  2)</f>
        <v>0</v>
      </c>
      <c r="G34" s="31"/>
      <c r="H34" s="31"/>
      <c r="I34" s="128">
        <v>0.15</v>
      </c>
      <c r="J34" s="127">
        <f>ROUND(((SUM(BF126:BF218))*I34),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5" hidden="1" customHeight="1">
      <c r="A35" s="31"/>
      <c r="B35" s="36"/>
      <c r="C35" s="31"/>
      <c r="D35" s="31"/>
      <c r="E35" s="111" t="s">
        <v>43</v>
      </c>
      <c r="F35" s="127">
        <f>ROUND((SUM(BG126:BG218)),  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5" hidden="1" customHeight="1">
      <c r="A36" s="31"/>
      <c r="B36" s="36"/>
      <c r="C36" s="31"/>
      <c r="D36" s="31"/>
      <c r="E36" s="111" t="s">
        <v>44</v>
      </c>
      <c r="F36" s="127">
        <f>ROUND((SUM(BH126:BH218)),  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5" hidden="1" customHeight="1">
      <c r="A37" s="31"/>
      <c r="B37" s="36"/>
      <c r="C37" s="31"/>
      <c r="D37" s="31"/>
      <c r="E37" s="111" t="s">
        <v>45</v>
      </c>
      <c r="F37" s="127">
        <f>ROUND((SUM(BI126:BI218)),  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7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" customHeight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5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5" customHeight="1">
      <c r="B41" s="17"/>
      <c r="I41" s="105"/>
      <c r="L41" s="17"/>
    </row>
    <row r="42" spans="1:31" s="1" customFormat="1" ht="14.5" customHeight="1">
      <c r="B42" s="17"/>
      <c r="I42" s="105"/>
      <c r="L42" s="17"/>
    </row>
    <row r="43" spans="1:31" s="1" customFormat="1" ht="14.5" customHeight="1">
      <c r="B43" s="17"/>
      <c r="I43" s="105"/>
      <c r="L43" s="17"/>
    </row>
    <row r="44" spans="1:31" s="1" customFormat="1" ht="14.5" customHeight="1">
      <c r="B44" s="17"/>
      <c r="I44" s="105"/>
      <c r="L44" s="17"/>
    </row>
    <row r="45" spans="1:31" s="1" customFormat="1" ht="14.5" customHeight="1">
      <c r="B45" s="17"/>
      <c r="I45" s="105"/>
      <c r="L45" s="17"/>
    </row>
    <row r="46" spans="1:31" s="1" customFormat="1" ht="14.5" customHeight="1">
      <c r="B46" s="17"/>
      <c r="I46" s="105"/>
      <c r="L46" s="17"/>
    </row>
    <row r="47" spans="1:31" s="1" customFormat="1" ht="14.5" customHeight="1">
      <c r="B47" s="17"/>
      <c r="I47" s="105"/>
      <c r="L47" s="17"/>
    </row>
    <row r="48" spans="1:31" s="1" customFormat="1" ht="14.5" customHeight="1">
      <c r="B48" s="17"/>
      <c r="I48" s="105"/>
      <c r="L48" s="17"/>
    </row>
    <row r="49" spans="1:31" s="1" customFormat="1" ht="14.5" customHeight="1">
      <c r="B49" s="17"/>
      <c r="I49" s="105"/>
      <c r="L49" s="17"/>
    </row>
    <row r="50" spans="1:31" s="2" customFormat="1" ht="14.5" customHeight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5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5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5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7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7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7" t="str">
        <f>E7</f>
        <v>REVITALIZACE  AREÁLU ELMONTIA</v>
      </c>
      <c r="F85" s="278"/>
      <c r="G85" s="278"/>
      <c r="H85" s="278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58" t="str">
        <f>E9</f>
        <v>04 - SO 01 SLABOPROUD</v>
      </c>
      <c r="F87" s="276"/>
      <c r="G87" s="276"/>
      <c r="H87" s="276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7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114" t="s">
        <v>22</v>
      </c>
      <c r="J89" s="63" t="str">
        <f>IF(J12="","",J12)</f>
        <v>17. 7. 2020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7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25.75" customHeight="1">
      <c r="A91" s="31"/>
      <c r="B91" s="32"/>
      <c r="C91" s="26" t="s">
        <v>24</v>
      </c>
      <c r="D91" s="33"/>
      <c r="E91" s="33"/>
      <c r="F91" s="24" t="str">
        <f>E15</f>
        <v>ELMONTIA a.s.</v>
      </c>
      <c r="G91" s="33"/>
      <c r="H91" s="33"/>
      <c r="I91" s="114" t="s">
        <v>30</v>
      </c>
      <c r="J91" s="29" t="str">
        <f>E21</f>
        <v>Ing. arch. Karel  Schmied ml.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5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Vávra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4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3" t="s">
        <v>103</v>
      </c>
      <c r="D94" s="154"/>
      <c r="E94" s="154"/>
      <c r="F94" s="154"/>
      <c r="G94" s="154"/>
      <c r="H94" s="154"/>
      <c r="I94" s="155"/>
      <c r="J94" s="156" t="s">
        <v>104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4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105</v>
      </c>
      <c r="D96" s="33"/>
      <c r="E96" s="33"/>
      <c r="F96" s="33"/>
      <c r="G96" s="33"/>
      <c r="H96" s="33"/>
      <c r="I96" s="112"/>
      <c r="J96" s="81">
        <f>J126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1:31" s="9" customFormat="1" ht="25" customHeight="1">
      <c r="B97" s="158"/>
      <c r="C97" s="159"/>
      <c r="D97" s="160" t="s">
        <v>605</v>
      </c>
      <c r="E97" s="161"/>
      <c r="F97" s="161"/>
      <c r="G97" s="161"/>
      <c r="H97" s="161"/>
      <c r="I97" s="162"/>
      <c r="J97" s="163">
        <f>J127</f>
        <v>0</v>
      </c>
      <c r="K97" s="159"/>
      <c r="L97" s="164"/>
    </row>
    <row r="98" spans="1:31" s="9" customFormat="1" ht="25" customHeight="1">
      <c r="B98" s="158"/>
      <c r="C98" s="159"/>
      <c r="D98" s="160" t="s">
        <v>606</v>
      </c>
      <c r="E98" s="161"/>
      <c r="F98" s="161"/>
      <c r="G98" s="161"/>
      <c r="H98" s="161"/>
      <c r="I98" s="162"/>
      <c r="J98" s="163">
        <f>J128</f>
        <v>0</v>
      </c>
      <c r="K98" s="159"/>
      <c r="L98" s="164"/>
    </row>
    <row r="99" spans="1:31" s="10" customFormat="1" ht="19.899999999999999" customHeight="1">
      <c r="B99" s="165"/>
      <c r="C99" s="166"/>
      <c r="D99" s="167" t="s">
        <v>607</v>
      </c>
      <c r="E99" s="168"/>
      <c r="F99" s="168"/>
      <c r="G99" s="168"/>
      <c r="H99" s="168"/>
      <c r="I99" s="169"/>
      <c r="J99" s="170">
        <f>J129</f>
        <v>0</v>
      </c>
      <c r="K99" s="166"/>
      <c r="L99" s="171"/>
    </row>
    <row r="100" spans="1:31" s="10" customFormat="1" ht="19.899999999999999" customHeight="1">
      <c r="B100" s="165"/>
      <c r="C100" s="166"/>
      <c r="D100" s="167" t="s">
        <v>608</v>
      </c>
      <c r="E100" s="168"/>
      <c r="F100" s="168"/>
      <c r="G100" s="168"/>
      <c r="H100" s="168"/>
      <c r="I100" s="169"/>
      <c r="J100" s="170">
        <f>J130</f>
        <v>0</v>
      </c>
      <c r="K100" s="166"/>
      <c r="L100" s="171"/>
    </row>
    <row r="101" spans="1:31" s="10" customFormat="1" ht="19.899999999999999" customHeight="1">
      <c r="B101" s="165"/>
      <c r="C101" s="166"/>
      <c r="D101" s="167" t="s">
        <v>609</v>
      </c>
      <c r="E101" s="168"/>
      <c r="F101" s="168"/>
      <c r="G101" s="168"/>
      <c r="H101" s="168"/>
      <c r="I101" s="169"/>
      <c r="J101" s="170">
        <f>J161</f>
        <v>0</v>
      </c>
      <c r="K101" s="166"/>
      <c r="L101" s="171"/>
    </row>
    <row r="102" spans="1:31" s="10" customFormat="1" ht="19.899999999999999" customHeight="1">
      <c r="B102" s="165"/>
      <c r="C102" s="166"/>
      <c r="D102" s="167" t="s">
        <v>610</v>
      </c>
      <c r="E102" s="168"/>
      <c r="F102" s="168"/>
      <c r="G102" s="168"/>
      <c r="H102" s="168"/>
      <c r="I102" s="169"/>
      <c r="J102" s="170">
        <f>J172</f>
        <v>0</v>
      </c>
      <c r="K102" s="166"/>
      <c r="L102" s="171"/>
    </row>
    <row r="103" spans="1:31" s="10" customFormat="1" ht="19.899999999999999" customHeight="1">
      <c r="B103" s="165"/>
      <c r="C103" s="166"/>
      <c r="D103" s="167" t="s">
        <v>611</v>
      </c>
      <c r="E103" s="168"/>
      <c r="F103" s="168"/>
      <c r="G103" s="168"/>
      <c r="H103" s="168"/>
      <c r="I103" s="169"/>
      <c r="J103" s="170">
        <f>J177</f>
        <v>0</v>
      </c>
      <c r="K103" s="166"/>
      <c r="L103" s="171"/>
    </row>
    <row r="104" spans="1:31" s="10" customFormat="1" ht="19.899999999999999" customHeight="1">
      <c r="B104" s="165"/>
      <c r="C104" s="166"/>
      <c r="D104" s="167" t="s">
        <v>612</v>
      </c>
      <c r="E104" s="168"/>
      <c r="F104" s="168"/>
      <c r="G104" s="168"/>
      <c r="H104" s="168"/>
      <c r="I104" s="169"/>
      <c r="J104" s="170">
        <f>J185</f>
        <v>0</v>
      </c>
      <c r="K104" s="166"/>
      <c r="L104" s="171"/>
    </row>
    <row r="105" spans="1:31" s="10" customFormat="1" ht="19.899999999999999" customHeight="1">
      <c r="B105" s="165"/>
      <c r="C105" s="166"/>
      <c r="D105" s="167" t="s">
        <v>613</v>
      </c>
      <c r="E105" s="168"/>
      <c r="F105" s="168"/>
      <c r="G105" s="168"/>
      <c r="H105" s="168"/>
      <c r="I105" s="169"/>
      <c r="J105" s="170">
        <f>J212</f>
        <v>0</v>
      </c>
      <c r="K105" s="166"/>
      <c r="L105" s="171"/>
    </row>
    <row r="106" spans="1:31" s="9" customFormat="1" ht="25" customHeight="1">
      <c r="B106" s="158"/>
      <c r="C106" s="159"/>
      <c r="D106" s="160" t="s">
        <v>614</v>
      </c>
      <c r="E106" s="161"/>
      <c r="F106" s="161"/>
      <c r="G106" s="161"/>
      <c r="H106" s="161"/>
      <c r="I106" s="162"/>
      <c r="J106" s="163">
        <f>J218</f>
        <v>0</v>
      </c>
      <c r="K106" s="159"/>
      <c r="L106" s="164"/>
    </row>
    <row r="107" spans="1:31" s="2" customFormat="1" ht="21.75" customHeight="1">
      <c r="A107" s="31"/>
      <c r="B107" s="32"/>
      <c r="C107" s="33"/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7" customHeight="1">
      <c r="A108" s="31"/>
      <c r="B108" s="51"/>
      <c r="C108" s="52"/>
      <c r="D108" s="52"/>
      <c r="E108" s="52"/>
      <c r="F108" s="52"/>
      <c r="G108" s="52"/>
      <c r="H108" s="52"/>
      <c r="I108" s="149"/>
      <c r="J108" s="52"/>
      <c r="K108" s="52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7" customHeight="1">
      <c r="A112" s="31"/>
      <c r="B112" s="53"/>
      <c r="C112" s="54"/>
      <c r="D112" s="54"/>
      <c r="E112" s="54"/>
      <c r="F112" s="54"/>
      <c r="G112" s="54"/>
      <c r="H112" s="54"/>
      <c r="I112" s="152"/>
      <c r="J112" s="54"/>
      <c r="K112" s="54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25" customHeight="1">
      <c r="A113" s="31"/>
      <c r="B113" s="32"/>
      <c r="C113" s="20" t="s">
        <v>115</v>
      </c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7" customHeight="1">
      <c r="A114" s="31"/>
      <c r="B114" s="32"/>
      <c r="C114" s="33"/>
      <c r="D114" s="33"/>
      <c r="E114" s="33"/>
      <c r="F114" s="33"/>
      <c r="G114" s="33"/>
      <c r="H114" s="33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12" customHeight="1">
      <c r="A115" s="31"/>
      <c r="B115" s="32"/>
      <c r="C115" s="26" t="s">
        <v>16</v>
      </c>
      <c r="D115" s="33"/>
      <c r="E115" s="33"/>
      <c r="F115" s="33"/>
      <c r="G115" s="33"/>
      <c r="H115" s="33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6.5" customHeight="1">
      <c r="A116" s="31"/>
      <c r="B116" s="32"/>
      <c r="C116" s="33"/>
      <c r="D116" s="33"/>
      <c r="E116" s="277" t="str">
        <f>E7</f>
        <v>REVITALIZACE  AREÁLU ELMONTIA</v>
      </c>
      <c r="F116" s="278"/>
      <c r="G116" s="278"/>
      <c r="H116" s="278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100</v>
      </c>
      <c r="D117" s="33"/>
      <c r="E117" s="33"/>
      <c r="F117" s="33"/>
      <c r="G117" s="33"/>
      <c r="H117" s="33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58" t="str">
        <f>E9</f>
        <v>04 - SO 01 SLABOPROUD</v>
      </c>
      <c r="F118" s="276"/>
      <c r="G118" s="276"/>
      <c r="H118" s="276"/>
      <c r="I118" s="112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7" customHeight="1">
      <c r="A119" s="31"/>
      <c r="B119" s="32"/>
      <c r="C119" s="33"/>
      <c r="D119" s="33"/>
      <c r="E119" s="33"/>
      <c r="F119" s="33"/>
      <c r="G119" s="33"/>
      <c r="H119" s="33"/>
      <c r="I119" s="112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6" t="s">
        <v>20</v>
      </c>
      <c r="D120" s="33"/>
      <c r="E120" s="33"/>
      <c r="F120" s="24" t="str">
        <f>F12</f>
        <v xml:space="preserve"> </v>
      </c>
      <c r="G120" s="33"/>
      <c r="H120" s="33"/>
      <c r="I120" s="114" t="s">
        <v>22</v>
      </c>
      <c r="J120" s="63" t="str">
        <f>IF(J12="","",J12)</f>
        <v>17. 7. 2020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7" customHeight="1">
      <c r="A121" s="31"/>
      <c r="B121" s="32"/>
      <c r="C121" s="33"/>
      <c r="D121" s="33"/>
      <c r="E121" s="33"/>
      <c r="F121" s="33"/>
      <c r="G121" s="33"/>
      <c r="H121" s="33"/>
      <c r="I121" s="112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25.75" customHeight="1">
      <c r="A122" s="31"/>
      <c r="B122" s="32"/>
      <c r="C122" s="26" t="s">
        <v>24</v>
      </c>
      <c r="D122" s="33"/>
      <c r="E122" s="33"/>
      <c r="F122" s="24" t="str">
        <f>E15</f>
        <v>ELMONTIA a.s.</v>
      </c>
      <c r="G122" s="33"/>
      <c r="H122" s="33"/>
      <c r="I122" s="114" t="s">
        <v>30</v>
      </c>
      <c r="J122" s="29" t="str">
        <f>E21</f>
        <v>Ing. arch. Karel  Schmied ml.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5" customHeight="1">
      <c r="A123" s="31"/>
      <c r="B123" s="32"/>
      <c r="C123" s="26" t="s">
        <v>28</v>
      </c>
      <c r="D123" s="33"/>
      <c r="E123" s="33"/>
      <c r="F123" s="24" t="str">
        <f>IF(E18="","",E18)</f>
        <v>Vyplň údaj</v>
      </c>
      <c r="G123" s="33"/>
      <c r="H123" s="33"/>
      <c r="I123" s="114" t="s">
        <v>33</v>
      </c>
      <c r="J123" s="29" t="str">
        <f>E24</f>
        <v>Vávra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4" customHeight="1">
      <c r="A124" s="31"/>
      <c r="B124" s="32"/>
      <c r="C124" s="33"/>
      <c r="D124" s="33"/>
      <c r="E124" s="33"/>
      <c r="F124" s="33"/>
      <c r="G124" s="33"/>
      <c r="H124" s="33"/>
      <c r="I124" s="112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72"/>
      <c r="B125" s="173"/>
      <c r="C125" s="174" t="s">
        <v>116</v>
      </c>
      <c r="D125" s="175" t="s">
        <v>61</v>
      </c>
      <c r="E125" s="175" t="s">
        <v>57</v>
      </c>
      <c r="F125" s="175" t="s">
        <v>58</v>
      </c>
      <c r="G125" s="175" t="s">
        <v>117</v>
      </c>
      <c r="H125" s="175" t="s">
        <v>118</v>
      </c>
      <c r="I125" s="176" t="s">
        <v>119</v>
      </c>
      <c r="J125" s="177" t="s">
        <v>104</v>
      </c>
      <c r="K125" s="178" t="s">
        <v>120</v>
      </c>
      <c r="L125" s="179"/>
      <c r="M125" s="72" t="s">
        <v>1</v>
      </c>
      <c r="N125" s="73" t="s">
        <v>40</v>
      </c>
      <c r="O125" s="73" t="s">
        <v>121</v>
      </c>
      <c r="P125" s="73" t="s">
        <v>122</v>
      </c>
      <c r="Q125" s="73" t="s">
        <v>123</v>
      </c>
      <c r="R125" s="73" t="s">
        <v>124</v>
      </c>
      <c r="S125" s="73" t="s">
        <v>125</v>
      </c>
      <c r="T125" s="74" t="s">
        <v>126</v>
      </c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</row>
    <row r="126" spans="1:63" s="2" customFormat="1" ht="22.9" customHeight="1">
      <c r="A126" s="31"/>
      <c r="B126" s="32"/>
      <c r="C126" s="79" t="s">
        <v>127</v>
      </c>
      <c r="D126" s="33"/>
      <c r="E126" s="33"/>
      <c r="F126" s="33"/>
      <c r="G126" s="33"/>
      <c r="H126" s="33"/>
      <c r="I126" s="112"/>
      <c r="J126" s="180">
        <f>BK126</f>
        <v>0</v>
      </c>
      <c r="K126" s="33"/>
      <c r="L126" s="36"/>
      <c r="M126" s="75"/>
      <c r="N126" s="181"/>
      <c r="O126" s="76"/>
      <c r="P126" s="182">
        <f>P127+P128+P218</f>
        <v>0</v>
      </c>
      <c r="Q126" s="76"/>
      <c r="R126" s="182">
        <f>R127+R128+R218</f>
        <v>0</v>
      </c>
      <c r="S126" s="76"/>
      <c r="T126" s="183">
        <f>T127+T128+T218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75</v>
      </c>
      <c r="AU126" s="14" t="s">
        <v>106</v>
      </c>
      <c r="BK126" s="184">
        <f>BK127+BK128+BK218</f>
        <v>0</v>
      </c>
    </row>
    <row r="127" spans="1:63" s="12" customFormat="1" ht="25.9" customHeight="1">
      <c r="B127" s="185"/>
      <c r="C127" s="186"/>
      <c r="D127" s="187" t="s">
        <v>75</v>
      </c>
      <c r="E127" s="188" t="s">
        <v>615</v>
      </c>
      <c r="F127" s="188" t="s">
        <v>616</v>
      </c>
      <c r="G127" s="186"/>
      <c r="H127" s="186"/>
      <c r="I127" s="189"/>
      <c r="J127" s="190">
        <f>BK127</f>
        <v>0</v>
      </c>
      <c r="K127" s="186"/>
      <c r="L127" s="191"/>
      <c r="M127" s="192"/>
      <c r="N127" s="193"/>
      <c r="O127" s="193"/>
      <c r="P127" s="194">
        <v>0</v>
      </c>
      <c r="Q127" s="193"/>
      <c r="R127" s="194">
        <v>0</v>
      </c>
      <c r="S127" s="193"/>
      <c r="T127" s="195">
        <v>0</v>
      </c>
      <c r="AR127" s="196" t="s">
        <v>84</v>
      </c>
      <c r="AT127" s="197" t="s">
        <v>75</v>
      </c>
      <c r="AU127" s="197" t="s">
        <v>76</v>
      </c>
      <c r="AY127" s="196" t="s">
        <v>129</v>
      </c>
      <c r="BK127" s="198">
        <v>0</v>
      </c>
    </row>
    <row r="128" spans="1:63" s="12" customFormat="1" ht="25.9" customHeight="1">
      <c r="B128" s="185"/>
      <c r="C128" s="186"/>
      <c r="D128" s="187" t="s">
        <v>75</v>
      </c>
      <c r="E128" s="188" t="s">
        <v>617</v>
      </c>
      <c r="F128" s="188" t="s">
        <v>618</v>
      </c>
      <c r="G128" s="186"/>
      <c r="H128" s="186"/>
      <c r="I128" s="189"/>
      <c r="J128" s="190">
        <f>BK128</f>
        <v>0</v>
      </c>
      <c r="K128" s="186"/>
      <c r="L128" s="191"/>
      <c r="M128" s="192"/>
      <c r="N128" s="193"/>
      <c r="O128" s="193"/>
      <c r="P128" s="194">
        <f>P129+P130+P161+P172+P177+P185+P212</f>
        <v>0</v>
      </c>
      <c r="Q128" s="193"/>
      <c r="R128" s="194">
        <f>R129+R130+R161+R172+R177+R185+R212</f>
        <v>0</v>
      </c>
      <c r="S128" s="193"/>
      <c r="T128" s="195">
        <f>T129+T130+T161+T172+T177+T185+T212</f>
        <v>0</v>
      </c>
      <c r="AR128" s="196" t="s">
        <v>84</v>
      </c>
      <c r="AT128" s="197" t="s">
        <v>75</v>
      </c>
      <c r="AU128" s="197" t="s">
        <v>76</v>
      </c>
      <c r="AY128" s="196" t="s">
        <v>129</v>
      </c>
      <c r="BK128" s="198">
        <f>BK129+BK130+BK161+BK172+BK177+BK185+BK212</f>
        <v>0</v>
      </c>
    </row>
    <row r="129" spans="1:65" s="12" customFormat="1" ht="22.9" customHeight="1">
      <c r="B129" s="185"/>
      <c r="C129" s="186"/>
      <c r="D129" s="187" t="s">
        <v>75</v>
      </c>
      <c r="E129" s="213" t="s">
        <v>619</v>
      </c>
      <c r="F129" s="213" t="s">
        <v>1</v>
      </c>
      <c r="G129" s="186"/>
      <c r="H129" s="186"/>
      <c r="I129" s="189"/>
      <c r="J129" s="214">
        <f>BK129</f>
        <v>0</v>
      </c>
      <c r="K129" s="186"/>
      <c r="L129" s="191"/>
      <c r="M129" s="192"/>
      <c r="N129" s="193"/>
      <c r="O129" s="193"/>
      <c r="P129" s="194">
        <v>0</v>
      </c>
      <c r="Q129" s="193"/>
      <c r="R129" s="194">
        <v>0</v>
      </c>
      <c r="S129" s="193"/>
      <c r="T129" s="195">
        <v>0</v>
      </c>
      <c r="AR129" s="196" t="s">
        <v>84</v>
      </c>
      <c r="AT129" s="197" t="s">
        <v>75</v>
      </c>
      <c r="AU129" s="197" t="s">
        <v>84</v>
      </c>
      <c r="AY129" s="196" t="s">
        <v>129</v>
      </c>
      <c r="BK129" s="198">
        <v>0</v>
      </c>
    </row>
    <row r="130" spans="1:65" s="12" customFormat="1" ht="22.9" customHeight="1">
      <c r="B130" s="185"/>
      <c r="C130" s="186"/>
      <c r="D130" s="187" t="s">
        <v>75</v>
      </c>
      <c r="E130" s="213" t="s">
        <v>620</v>
      </c>
      <c r="F130" s="213" t="s">
        <v>621</v>
      </c>
      <c r="G130" s="186"/>
      <c r="H130" s="186"/>
      <c r="I130" s="189"/>
      <c r="J130" s="214">
        <f>BK130</f>
        <v>0</v>
      </c>
      <c r="K130" s="186"/>
      <c r="L130" s="191"/>
      <c r="M130" s="192"/>
      <c r="N130" s="193"/>
      <c r="O130" s="193"/>
      <c r="P130" s="194">
        <f>SUM(P131:P160)</f>
        <v>0</v>
      </c>
      <c r="Q130" s="193"/>
      <c r="R130" s="194">
        <f>SUM(R131:R160)</f>
        <v>0</v>
      </c>
      <c r="S130" s="193"/>
      <c r="T130" s="195">
        <f>SUM(T131:T160)</f>
        <v>0</v>
      </c>
      <c r="AR130" s="196" t="s">
        <v>84</v>
      </c>
      <c r="AT130" s="197" t="s">
        <v>75</v>
      </c>
      <c r="AU130" s="197" t="s">
        <v>84</v>
      </c>
      <c r="AY130" s="196" t="s">
        <v>129</v>
      </c>
      <c r="BK130" s="198">
        <f>SUM(BK131:BK160)</f>
        <v>0</v>
      </c>
    </row>
    <row r="131" spans="1:65" s="2" customFormat="1" ht="16.5" customHeight="1">
      <c r="A131" s="31"/>
      <c r="B131" s="32"/>
      <c r="C131" s="199" t="s">
        <v>76</v>
      </c>
      <c r="D131" s="199" t="s">
        <v>130</v>
      </c>
      <c r="E131" s="200" t="s">
        <v>622</v>
      </c>
      <c r="F131" s="201" t="s">
        <v>623</v>
      </c>
      <c r="G131" s="202" t="s">
        <v>413</v>
      </c>
      <c r="H131" s="203">
        <v>72</v>
      </c>
      <c r="I131" s="204"/>
      <c r="J131" s="205">
        <f t="shared" ref="J131:J160" si="0">ROUND(I131*H131,2)</f>
        <v>0</v>
      </c>
      <c r="K131" s="206"/>
      <c r="L131" s="36"/>
      <c r="M131" s="207" t="s">
        <v>1</v>
      </c>
      <c r="N131" s="208" t="s">
        <v>41</v>
      </c>
      <c r="O131" s="68"/>
      <c r="P131" s="209">
        <f t="shared" ref="P131:P160" si="1">O131*H131</f>
        <v>0</v>
      </c>
      <c r="Q131" s="209">
        <v>0</v>
      </c>
      <c r="R131" s="209">
        <f t="shared" ref="R131:R160" si="2">Q131*H131</f>
        <v>0</v>
      </c>
      <c r="S131" s="209">
        <v>0</v>
      </c>
      <c r="T131" s="210">
        <f t="shared" ref="T131:T160" si="3"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1" t="s">
        <v>134</v>
      </c>
      <c r="AT131" s="211" t="s">
        <v>130</v>
      </c>
      <c r="AU131" s="211" t="s">
        <v>86</v>
      </c>
      <c r="AY131" s="14" t="s">
        <v>129</v>
      </c>
      <c r="BE131" s="212">
        <f t="shared" ref="BE131:BE160" si="4">IF(N131="základní",J131,0)</f>
        <v>0</v>
      </c>
      <c r="BF131" s="212">
        <f t="shared" ref="BF131:BF160" si="5">IF(N131="snížená",J131,0)</f>
        <v>0</v>
      </c>
      <c r="BG131" s="212">
        <f t="shared" ref="BG131:BG160" si="6">IF(N131="zákl. přenesená",J131,0)</f>
        <v>0</v>
      </c>
      <c r="BH131" s="212">
        <f t="shared" ref="BH131:BH160" si="7">IF(N131="sníž. přenesená",J131,0)</f>
        <v>0</v>
      </c>
      <c r="BI131" s="212">
        <f t="shared" ref="BI131:BI160" si="8">IF(N131="nulová",J131,0)</f>
        <v>0</v>
      </c>
      <c r="BJ131" s="14" t="s">
        <v>84</v>
      </c>
      <c r="BK131" s="212">
        <f t="shared" ref="BK131:BK160" si="9">ROUND(I131*H131,2)</f>
        <v>0</v>
      </c>
      <c r="BL131" s="14" t="s">
        <v>134</v>
      </c>
      <c r="BM131" s="211" t="s">
        <v>86</v>
      </c>
    </row>
    <row r="132" spans="1:65" s="2" customFormat="1" ht="16.5" customHeight="1">
      <c r="A132" s="31"/>
      <c r="B132" s="32"/>
      <c r="C132" s="199" t="s">
        <v>76</v>
      </c>
      <c r="D132" s="199" t="s">
        <v>130</v>
      </c>
      <c r="E132" s="200" t="s">
        <v>624</v>
      </c>
      <c r="F132" s="201" t="s">
        <v>625</v>
      </c>
      <c r="G132" s="202" t="s">
        <v>413</v>
      </c>
      <c r="H132" s="203">
        <v>11</v>
      </c>
      <c r="I132" s="204"/>
      <c r="J132" s="205">
        <f t="shared" si="0"/>
        <v>0</v>
      </c>
      <c r="K132" s="206"/>
      <c r="L132" s="36"/>
      <c r="M132" s="207" t="s">
        <v>1</v>
      </c>
      <c r="N132" s="208" t="s">
        <v>41</v>
      </c>
      <c r="O132" s="68"/>
      <c r="P132" s="209">
        <f t="shared" si="1"/>
        <v>0</v>
      </c>
      <c r="Q132" s="209">
        <v>0</v>
      </c>
      <c r="R132" s="209">
        <f t="shared" si="2"/>
        <v>0</v>
      </c>
      <c r="S132" s="209">
        <v>0</v>
      </c>
      <c r="T132" s="210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1" t="s">
        <v>134</v>
      </c>
      <c r="AT132" s="211" t="s">
        <v>130</v>
      </c>
      <c r="AU132" s="211" t="s">
        <v>86</v>
      </c>
      <c r="AY132" s="14" t="s">
        <v>129</v>
      </c>
      <c r="BE132" s="212">
        <f t="shared" si="4"/>
        <v>0</v>
      </c>
      <c r="BF132" s="212">
        <f t="shared" si="5"/>
        <v>0</v>
      </c>
      <c r="BG132" s="212">
        <f t="shared" si="6"/>
        <v>0</v>
      </c>
      <c r="BH132" s="212">
        <f t="shared" si="7"/>
        <v>0</v>
      </c>
      <c r="BI132" s="212">
        <f t="shared" si="8"/>
        <v>0</v>
      </c>
      <c r="BJ132" s="14" t="s">
        <v>84</v>
      </c>
      <c r="BK132" s="212">
        <f t="shared" si="9"/>
        <v>0</v>
      </c>
      <c r="BL132" s="14" t="s">
        <v>134</v>
      </c>
      <c r="BM132" s="211" t="s">
        <v>134</v>
      </c>
    </row>
    <row r="133" spans="1:65" s="2" customFormat="1" ht="16.5" customHeight="1">
      <c r="A133" s="31"/>
      <c r="B133" s="32"/>
      <c r="C133" s="199" t="s">
        <v>76</v>
      </c>
      <c r="D133" s="199" t="s">
        <v>130</v>
      </c>
      <c r="E133" s="200" t="s">
        <v>626</v>
      </c>
      <c r="F133" s="201" t="s">
        <v>627</v>
      </c>
      <c r="G133" s="202" t="s">
        <v>142</v>
      </c>
      <c r="H133" s="203">
        <v>11000</v>
      </c>
      <c r="I133" s="204"/>
      <c r="J133" s="205">
        <f t="shared" si="0"/>
        <v>0</v>
      </c>
      <c r="K133" s="206"/>
      <c r="L133" s="36"/>
      <c r="M133" s="207" t="s">
        <v>1</v>
      </c>
      <c r="N133" s="208" t="s">
        <v>41</v>
      </c>
      <c r="O133" s="68"/>
      <c r="P133" s="209">
        <f t="shared" si="1"/>
        <v>0</v>
      </c>
      <c r="Q133" s="209">
        <v>0</v>
      </c>
      <c r="R133" s="209">
        <f t="shared" si="2"/>
        <v>0</v>
      </c>
      <c r="S133" s="209">
        <v>0</v>
      </c>
      <c r="T133" s="210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1" t="s">
        <v>134</v>
      </c>
      <c r="AT133" s="211" t="s">
        <v>130</v>
      </c>
      <c r="AU133" s="211" t="s">
        <v>86</v>
      </c>
      <c r="AY133" s="14" t="s">
        <v>129</v>
      </c>
      <c r="BE133" s="212">
        <f t="shared" si="4"/>
        <v>0</v>
      </c>
      <c r="BF133" s="212">
        <f t="shared" si="5"/>
        <v>0</v>
      </c>
      <c r="BG133" s="212">
        <f t="shared" si="6"/>
        <v>0</v>
      </c>
      <c r="BH133" s="212">
        <f t="shared" si="7"/>
        <v>0</v>
      </c>
      <c r="BI133" s="212">
        <f t="shared" si="8"/>
        <v>0</v>
      </c>
      <c r="BJ133" s="14" t="s">
        <v>84</v>
      </c>
      <c r="BK133" s="212">
        <f t="shared" si="9"/>
        <v>0</v>
      </c>
      <c r="BL133" s="14" t="s">
        <v>134</v>
      </c>
      <c r="BM133" s="211" t="s">
        <v>167</v>
      </c>
    </row>
    <row r="134" spans="1:65" s="2" customFormat="1" ht="33" customHeight="1">
      <c r="A134" s="31"/>
      <c r="B134" s="32"/>
      <c r="C134" s="199" t="s">
        <v>76</v>
      </c>
      <c r="D134" s="199" t="s">
        <v>130</v>
      </c>
      <c r="E134" s="200" t="s">
        <v>628</v>
      </c>
      <c r="F134" s="201" t="s">
        <v>629</v>
      </c>
      <c r="G134" s="202" t="s">
        <v>413</v>
      </c>
      <c r="H134" s="203">
        <v>1</v>
      </c>
      <c r="I134" s="204"/>
      <c r="J134" s="205">
        <f t="shared" si="0"/>
        <v>0</v>
      </c>
      <c r="K134" s="206"/>
      <c r="L134" s="36"/>
      <c r="M134" s="207" t="s">
        <v>1</v>
      </c>
      <c r="N134" s="208" t="s">
        <v>41</v>
      </c>
      <c r="O134" s="68"/>
      <c r="P134" s="209">
        <f t="shared" si="1"/>
        <v>0</v>
      </c>
      <c r="Q134" s="209">
        <v>0</v>
      </c>
      <c r="R134" s="209">
        <f t="shared" si="2"/>
        <v>0</v>
      </c>
      <c r="S134" s="209">
        <v>0</v>
      </c>
      <c r="T134" s="210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1" t="s">
        <v>134</v>
      </c>
      <c r="AT134" s="211" t="s">
        <v>130</v>
      </c>
      <c r="AU134" s="211" t="s">
        <v>86</v>
      </c>
      <c r="AY134" s="14" t="s">
        <v>129</v>
      </c>
      <c r="BE134" s="212">
        <f t="shared" si="4"/>
        <v>0</v>
      </c>
      <c r="BF134" s="212">
        <f t="shared" si="5"/>
        <v>0</v>
      </c>
      <c r="BG134" s="212">
        <f t="shared" si="6"/>
        <v>0</v>
      </c>
      <c r="BH134" s="212">
        <f t="shared" si="7"/>
        <v>0</v>
      </c>
      <c r="BI134" s="212">
        <f t="shared" si="8"/>
        <v>0</v>
      </c>
      <c r="BJ134" s="14" t="s">
        <v>84</v>
      </c>
      <c r="BK134" s="212">
        <f t="shared" si="9"/>
        <v>0</v>
      </c>
      <c r="BL134" s="14" t="s">
        <v>134</v>
      </c>
      <c r="BM134" s="211" t="s">
        <v>175</v>
      </c>
    </row>
    <row r="135" spans="1:65" s="2" customFormat="1" ht="16.5" customHeight="1">
      <c r="A135" s="31"/>
      <c r="B135" s="32"/>
      <c r="C135" s="199" t="s">
        <v>76</v>
      </c>
      <c r="D135" s="199" t="s">
        <v>130</v>
      </c>
      <c r="E135" s="200" t="s">
        <v>630</v>
      </c>
      <c r="F135" s="201" t="s">
        <v>631</v>
      </c>
      <c r="G135" s="202" t="s">
        <v>632</v>
      </c>
      <c r="H135" s="203">
        <v>1</v>
      </c>
      <c r="I135" s="204"/>
      <c r="J135" s="205">
        <f t="shared" si="0"/>
        <v>0</v>
      </c>
      <c r="K135" s="206"/>
      <c r="L135" s="36"/>
      <c r="M135" s="207" t="s">
        <v>1</v>
      </c>
      <c r="N135" s="208" t="s">
        <v>41</v>
      </c>
      <c r="O135" s="68"/>
      <c r="P135" s="209">
        <f t="shared" si="1"/>
        <v>0</v>
      </c>
      <c r="Q135" s="209">
        <v>0</v>
      </c>
      <c r="R135" s="209">
        <f t="shared" si="2"/>
        <v>0</v>
      </c>
      <c r="S135" s="209">
        <v>0</v>
      </c>
      <c r="T135" s="210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1" t="s">
        <v>134</v>
      </c>
      <c r="AT135" s="211" t="s">
        <v>130</v>
      </c>
      <c r="AU135" s="211" t="s">
        <v>86</v>
      </c>
      <c r="AY135" s="14" t="s">
        <v>129</v>
      </c>
      <c r="BE135" s="212">
        <f t="shared" si="4"/>
        <v>0</v>
      </c>
      <c r="BF135" s="212">
        <f t="shared" si="5"/>
        <v>0</v>
      </c>
      <c r="BG135" s="212">
        <f t="shared" si="6"/>
        <v>0</v>
      </c>
      <c r="BH135" s="212">
        <f t="shared" si="7"/>
        <v>0</v>
      </c>
      <c r="BI135" s="212">
        <f t="shared" si="8"/>
        <v>0</v>
      </c>
      <c r="BJ135" s="14" t="s">
        <v>84</v>
      </c>
      <c r="BK135" s="212">
        <f t="shared" si="9"/>
        <v>0</v>
      </c>
      <c r="BL135" s="14" t="s">
        <v>134</v>
      </c>
      <c r="BM135" s="211" t="s">
        <v>474</v>
      </c>
    </row>
    <row r="136" spans="1:65" s="2" customFormat="1" ht="21.75" customHeight="1">
      <c r="A136" s="31"/>
      <c r="B136" s="32"/>
      <c r="C136" s="199" t="s">
        <v>76</v>
      </c>
      <c r="D136" s="199" t="s">
        <v>130</v>
      </c>
      <c r="E136" s="200" t="s">
        <v>633</v>
      </c>
      <c r="F136" s="201" t="s">
        <v>634</v>
      </c>
      <c r="G136" s="202" t="s">
        <v>632</v>
      </c>
      <c r="H136" s="203">
        <v>1</v>
      </c>
      <c r="I136" s="204"/>
      <c r="J136" s="205">
        <f t="shared" si="0"/>
        <v>0</v>
      </c>
      <c r="K136" s="206"/>
      <c r="L136" s="36"/>
      <c r="M136" s="207" t="s">
        <v>1</v>
      </c>
      <c r="N136" s="208" t="s">
        <v>41</v>
      </c>
      <c r="O136" s="68"/>
      <c r="P136" s="209">
        <f t="shared" si="1"/>
        <v>0</v>
      </c>
      <c r="Q136" s="209">
        <v>0</v>
      </c>
      <c r="R136" s="209">
        <f t="shared" si="2"/>
        <v>0</v>
      </c>
      <c r="S136" s="209">
        <v>0</v>
      </c>
      <c r="T136" s="210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1" t="s">
        <v>134</v>
      </c>
      <c r="AT136" s="211" t="s">
        <v>130</v>
      </c>
      <c r="AU136" s="211" t="s">
        <v>86</v>
      </c>
      <c r="AY136" s="14" t="s">
        <v>129</v>
      </c>
      <c r="BE136" s="212">
        <f t="shared" si="4"/>
        <v>0</v>
      </c>
      <c r="BF136" s="212">
        <f t="shared" si="5"/>
        <v>0</v>
      </c>
      <c r="BG136" s="212">
        <f t="shared" si="6"/>
        <v>0</v>
      </c>
      <c r="BH136" s="212">
        <f t="shared" si="7"/>
        <v>0</v>
      </c>
      <c r="BI136" s="212">
        <f t="shared" si="8"/>
        <v>0</v>
      </c>
      <c r="BJ136" s="14" t="s">
        <v>84</v>
      </c>
      <c r="BK136" s="212">
        <f t="shared" si="9"/>
        <v>0</v>
      </c>
      <c r="BL136" s="14" t="s">
        <v>134</v>
      </c>
      <c r="BM136" s="211" t="s">
        <v>199</v>
      </c>
    </row>
    <row r="137" spans="1:65" s="2" customFormat="1" ht="16.5" customHeight="1">
      <c r="A137" s="31"/>
      <c r="B137" s="32"/>
      <c r="C137" s="199" t="s">
        <v>76</v>
      </c>
      <c r="D137" s="199" t="s">
        <v>130</v>
      </c>
      <c r="E137" s="200" t="s">
        <v>635</v>
      </c>
      <c r="F137" s="201" t="s">
        <v>636</v>
      </c>
      <c r="G137" s="202" t="s">
        <v>413</v>
      </c>
      <c r="H137" s="203">
        <v>1</v>
      </c>
      <c r="I137" s="204"/>
      <c r="J137" s="205">
        <f t="shared" si="0"/>
        <v>0</v>
      </c>
      <c r="K137" s="206"/>
      <c r="L137" s="36"/>
      <c r="M137" s="207" t="s">
        <v>1</v>
      </c>
      <c r="N137" s="208" t="s">
        <v>41</v>
      </c>
      <c r="O137" s="68"/>
      <c r="P137" s="209">
        <f t="shared" si="1"/>
        <v>0</v>
      </c>
      <c r="Q137" s="209">
        <v>0</v>
      </c>
      <c r="R137" s="209">
        <f t="shared" si="2"/>
        <v>0</v>
      </c>
      <c r="S137" s="209">
        <v>0</v>
      </c>
      <c r="T137" s="210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1" t="s">
        <v>134</v>
      </c>
      <c r="AT137" s="211" t="s">
        <v>130</v>
      </c>
      <c r="AU137" s="211" t="s">
        <v>86</v>
      </c>
      <c r="AY137" s="14" t="s">
        <v>129</v>
      </c>
      <c r="BE137" s="212">
        <f t="shared" si="4"/>
        <v>0</v>
      </c>
      <c r="BF137" s="212">
        <f t="shared" si="5"/>
        <v>0</v>
      </c>
      <c r="BG137" s="212">
        <f t="shared" si="6"/>
        <v>0</v>
      </c>
      <c r="BH137" s="212">
        <f t="shared" si="7"/>
        <v>0</v>
      </c>
      <c r="BI137" s="212">
        <f t="shared" si="8"/>
        <v>0</v>
      </c>
      <c r="BJ137" s="14" t="s">
        <v>84</v>
      </c>
      <c r="BK137" s="212">
        <f t="shared" si="9"/>
        <v>0</v>
      </c>
      <c r="BL137" s="14" t="s">
        <v>134</v>
      </c>
      <c r="BM137" s="211" t="s">
        <v>211</v>
      </c>
    </row>
    <row r="138" spans="1:65" s="2" customFormat="1" ht="21.75" customHeight="1">
      <c r="A138" s="31"/>
      <c r="B138" s="32"/>
      <c r="C138" s="199" t="s">
        <v>76</v>
      </c>
      <c r="D138" s="199" t="s">
        <v>130</v>
      </c>
      <c r="E138" s="200" t="s">
        <v>637</v>
      </c>
      <c r="F138" s="201" t="s">
        <v>638</v>
      </c>
      <c r="G138" s="202" t="s">
        <v>413</v>
      </c>
      <c r="H138" s="203">
        <v>7</v>
      </c>
      <c r="I138" s="204"/>
      <c r="J138" s="205">
        <f t="shared" si="0"/>
        <v>0</v>
      </c>
      <c r="K138" s="206"/>
      <c r="L138" s="36"/>
      <c r="M138" s="207" t="s">
        <v>1</v>
      </c>
      <c r="N138" s="208" t="s">
        <v>41</v>
      </c>
      <c r="O138" s="68"/>
      <c r="P138" s="209">
        <f t="shared" si="1"/>
        <v>0</v>
      </c>
      <c r="Q138" s="209">
        <v>0</v>
      </c>
      <c r="R138" s="209">
        <f t="shared" si="2"/>
        <v>0</v>
      </c>
      <c r="S138" s="209">
        <v>0</v>
      </c>
      <c r="T138" s="210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1" t="s">
        <v>134</v>
      </c>
      <c r="AT138" s="211" t="s">
        <v>130</v>
      </c>
      <c r="AU138" s="211" t="s">
        <v>86</v>
      </c>
      <c r="AY138" s="14" t="s">
        <v>129</v>
      </c>
      <c r="BE138" s="212">
        <f t="shared" si="4"/>
        <v>0</v>
      </c>
      <c r="BF138" s="212">
        <f t="shared" si="5"/>
        <v>0</v>
      </c>
      <c r="BG138" s="212">
        <f t="shared" si="6"/>
        <v>0</v>
      </c>
      <c r="BH138" s="212">
        <f t="shared" si="7"/>
        <v>0</v>
      </c>
      <c r="BI138" s="212">
        <f t="shared" si="8"/>
        <v>0</v>
      </c>
      <c r="BJ138" s="14" t="s">
        <v>84</v>
      </c>
      <c r="BK138" s="212">
        <f t="shared" si="9"/>
        <v>0</v>
      </c>
      <c r="BL138" s="14" t="s">
        <v>134</v>
      </c>
      <c r="BM138" s="211" t="s">
        <v>152</v>
      </c>
    </row>
    <row r="139" spans="1:65" s="2" customFormat="1" ht="21.75" customHeight="1">
      <c r="A139" s="31"/>
      <c r="B139" s="32"/>
      <c r="C139" s="199" t="s">
        <v>76</v>
      </c>
      <c r="D139" s="199" t="s">
        <v>130</v>
      </c>
      <c r="E139" s="200" t="s">
        <v>639</v>
      </c>
      <c r="F139" s="201" t="s">
        <v>640</v>
      </c>
      <c r="G139" s="202" t="s">
        <v>413</v>
      </c>
      <c r="H139" s="203">
        <v>4</v>
      </c>
      <c r="I139" s="204"/>
      <c r="J139" s="205">
        <f t="shared" si="0"/>
        <v>0</v>
      </c>
      <c r="K139" s="206"/>
      <c r="L139" s="36"/>
      <c r="M139" s="207" t="s">
        <v>1</v>
      </c>
      <c r="N139" s="208" t="s">
        <v>41</v>
      </c>
      <c r="O139" s="68"/>
      <c r="P139" s="209">
        <f t="shared" si="1"/>
        <v>0</v>
      </c>
      <c r="Q139" s="209">
        <v>0</v>
      </c>
      <c r="R139" s="209">
        <f t="shared" si="2"/>
        <v>0</v>
      </c>
      <c r="S139" s="209">
        <v>0</v>
      </c>
      <c r="T139" s="210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1" t="s">
        <v>134</v>
      </c>
      <c r="AT139" s="211" t="s">
        <v>130</v>
      </c>
      <c r="AU139" s="211" t="s">
        <v>86</v>
      </c>
      <c r="AY139" s="14" t="s">
        <v>129</v>
      </c>
      <c r="BE139" s="212">
        <f t="shared" si="4"/>
        <v>0</v>
      </c>
      <c r="BF139" s="212">
        <f t="shared" si="5"/>
        <v>0</v>
      </c>
      <c r="BG139" s="212">
        <f t="shared" si="6"/>
        <v>0</v>
      </c>
      <c r="BH139" s="212">
        <f t="shared" si="7"/>
        <v>0</v>
      </c>
      <c r="BI139" s="212">
        <f t="shared" si="8"/>
        <v>0</v>
      </c>
      <c r="BJ139" s="14" t="s">
        <v>84</v>
      </c>
      <c r="BK139" s="212">
        <f t="shared" si="9"/>
        <v>0</v>
      </c>
      <c r="BL139" s="14" t="s">
        <v>134</v>
      </c>
      <c r="BM139" s="211" t="s">
        <v>478</v>
      </c>
    </row>
    <row r="140" spans="1:65" s="2" customFormat="1" ht="21.75" customHeight="1">
      <c r="A140" s="31"/>
      <c r="B140" s="32"/>
      <c r="C140" s="199" t="s">
        <v>76</v>
      </c>
      <c r="D140" s="199" t="s">
        <v>130</v>
      </c>
      <c r="E140" s="200" t="s">
        <v>641</v>
      </c>
      <c r="F140" s="201" t="s">
        <v>642</v>
      </c>
      <c r="G140" s="202" t="s">
        <v>413</v>
      </c>
      <c r="H140" s="203">
        <v>1</v>
      </c>
      <c r="I140" s="204"/>
      <c r="J140" s="205">
        <f t="shared" si="0"/>
        <v>0</v>
      </c>
      <c r="K140" s="206"/>
      <c r="L140" s="36"/>
      <c r="M140" s="207" t="s">
        <v>1</v>
      </c>
      <c r="N140" s="208" t="s">
        <v>41</v>
      </c>
      <c r="O140" s="68"/>
      <c r="P140" s="209">
        <f t="shared" si="1"/>
        <v>0</v>
      </c>
      <c r="Q140" s="209">
        <v>0</v>
      </c>
      <c r="R140" s="209">
        <f t="shared" si="2"/>
        <v>0</v>
      </c>
      <c r="S140" s="209">
        <v>0</v>
      </c>
      <c r="T140" s="210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1" t="s">
        <v>134</v>
      </c>
      <c r="AT140" s="211" t="s">
        <v>130</v>
      </c>
      <c r="AU140" s="211" t="s">
        <v>86</v>
      </c>
      <c r="AY140" s="14" t="s">
        <v>129</v>
      </c>
      <c r="BE140" s="212">
        <f t="shared" si="4"/>
        <v>0</v>
      </c>
      <c r="BF140" s="212">
        <f t="shared" si="5"/>
        <v>0</v>
      </c>
      <c r="BG140" s="212">
        <f t="shared" si="6"/>
        <v>0</v>
      </c>
      <c r="BH140" s="212">
        <f t="shared" si="7"/>
        <v>0</v>
      </c>
      <c r="BI140" s="212">
        <f t="shared" si="8"/>
        <v>0</v>
      </c>
      <c r="BJ140" s="14" t="s">
        <v>84</v>
      </c>
      <c r="BK140" s="212">
        <f t="shared" si="9"/>
        <v>0</v>
      </c>
      <c r="BL140" s="14" t="s">
        <v>134</v>
      </c>
      <c r="BM140" s="211" t="s">
        <v>643</v>
      </c>
    </row>
    <row r="141" spans="1:65" s="2" customFormat="1" ht="21.75" customHeight="1">
      <c r="A141" s="31"/>
      <c r="B141" s="32"/>
      <c r="C141" s="199" t="s">
        <v>76</v>
      </c>
      <c r="D141" s="199" t="s">
        <v>130</v>
      </c>
      <c r="E141" s="200" t="s">
        <v>644</v>
      </c>
      <c r="F141" s="201" t="s">
        <v>645</v>
      </c>
      <c r="G141" s="202" t="s">
        <v>413</v>
      </c>
      <c r="H141" s="203">
        <v>1</v>
      </c>
      <c r="I141" s="204"/>
      <c r="J141" s="205">
        <f t="shared" si="0"/>
        <v>0</v>
      </c>
      <c r="K141" s="206"/>
      <c r="L141" s="36"/>
      <c r="M141" s="207" t="s">
        <v>1</v>
      </c>
      <c r="N141" s="208" t="s">
        <v>41</v>
      </c>
      <c r="O141" s="68"/>
      <c r="P141" s="209">
        <f t="shared" si="1"/>
        <v>0</v>
      </c>
      <c r="Q141" s="209">
        <v>0</v>
      </c>
      <c r="R141" s="209">
        <f t="shared" si="2"/>
        <v>0</v>
      </c>
      <c r="S141" s="209">
        <v>0</v>
      </c>
      <c r="T141" s="210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1" t="s">
        <v>134</v>
      </c>
      <c r="AT141" s="211" t="s">
        <v>130</v>
      </c>
      <c r="AU141" s="211" t="s">
        <v>86</v>
      </c>
      <c r="AY141" s="14" t="s">
        <v>129</v>
      </c>
      <c r="BE141" s="212">
        <f t="shared" si="4"/>
        <v>0</v>
      </c>
      <c r="BF141" s="212">
        <f t="shared" si="5"/>
        <v>0</v>
      </c>
      <c r="BG141" s="212">
        <f t="shared" si="6"/>
        <v>0</v>
      </c>
      <c r="BH141" s="212">
        <f t="shared" si="7"/>
        <v>0</v>
      </c>
      <c r="BI141" s="212">
        <f t="shared" si="8"/>
        <v>0</v>
      </c>
      <c r="BJ141" s="14" t="s">
        <v>84</v>
      </c>
      <c r="BK141" s="212">
        <f t="shared" si="9"/>
        <v>0</v>
      </c>
      <c r="BL141" s="14" t="s">
        <v>134</v>
      </c>
      <c r="BM141" s="211" t="s">
        <v>230</v>
      </c>
    </row>
    <row r="142" spans="1:65" s="2" customFormat="1" ht="21.75" customHeight="1">
      <c r="A142" s="31"/>
      <c r="B142" s="32"/>
      <c r="C142" s="199" t="s">
        <v>76</v>
      </c>
      <c r="D142" s="199" t="s">
        <v>130</v>
      </c>
      <c r="E142" s="200" t="s">
        <v>646</v>
      </c>
      <c r="F142" s="201" t="s">
        <v>647</v>
      </c>
      <c r="G142" s="202" t="s">
        <v>413</v>
      </c>
      <c r="H142" s="203">
        <v>6</v>
      </c>
      <c r="I142" s="204"/>
      <c r="J142" s="205">
        <f t="shared" si="0"/>
        <v>0</v>
      </c>
      <c r="K142" s="206"/>
      <c r="L142" s="36"/>
      <c r="M142" s="207" t="s">
        <v>1</v>
      </c>
      <c r="N142" s="208" t="s">
        <v>41</v>
      </c>
      <c r="O142" s="68"/>
      <c r="P142" s="209">
        <f t="shared" si="1"/>
        <v>0</v>
      </c>
      <c r="Q142" s="209">
        <v>0</v>
      </c>
      <c r="R142" s="209">
        <f t="shared" si="2"/>
        <v>0</v>
      </c>
      <c r="S142" s="209">
        <v>0</v>
      </c>
      <c r="T142" s="210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1" t="s">
        <v>134</v>
      </c>
      <c r="AT142" s="211" t="s">
        <v>130</v>
      </c>
      <c r="AU142" s="211" t="s">
        <v>86</v>
      </c>
      <c r="AY142" s="14" t="s">
        <v>129</v>
      </c>
      <c r="BE142" s="212">
        <f t="shared" si="4"/>
        <v>0</v>
      </c>
      <c r="BF142" s="212">
        <f t="shared" si="5"/>
        <v>0</v>
      </c>
      <c r="BG142" s="212">
        <f t="shared" si="6"/>
        <v>0</v>
      </c>
      <c r="BH142" s="212">
        <f t="shared" si="7"/>
        <v>0</v>
      </c>
      <c r="BI142" s="212">
        <f t="shared" si="8"/>
        <v>0</v>
      </c>
      <c r="BJ142" s="14" t="s">
        <v>84</v>
      </c>
      <c r="BK142" s="212">
        <f t="shared" si="9"/>
        <v>0</v>
      </c>
      <c r="BL142" s="14" t="s">
        <v>134</v>
      </c>
      <c r="BM142" s="211" t="s">
        <v>490</v>
      </c>
    </row>
    <row r="143" spans="1:65" s="2" customFormat="1" ht="21.75" customHeight="1">
      <c r="A143" s="31"/>
      <c r="B143" s="32"/>
      <c r="C143" s="199" t="s">
        <v>76</v>
      </c>
      <c r="D143" s="199" t="s">
        <v>130</v>
      </c>
      <c r="E143" s="200" t="s">
        <v>648</v>
      </c>
      <c r="F143" s="201" t="s">
        <v>649</v>
      </c>
      <c r="G143" s="202" t="s">
        <v>413</v>
      </c>
      <c r="H143" s="203">
        <v>12</v>
      </c>
      <c r="I143" s="204"/>
      <c r="J143" s="205">
        <f t="shared" si="0"/>
        <v>0</v>
      </c>
      <c r="K143" s="206"/>
      <c r="L143" s="36"/>
      <c r="M143" s="207" t="s">
        <v>1</v>
      </c>
      <c r="N143" s="208" t="s">
        <v>41</v>
      </c>
      <c r="O143" s="68"/>
      <c r="P143" s="209">
        <f t="shared" si="1"/>
        <v>0</v>
      </c>
      <c r="Q143" s="209">
        <v>0</v>
      </c>
      <c r="R143" s="209">
        <f t="shared" si="2"/>
        <v>0</v>
      </c>
      <c r="S143" s="209">
        <v>0</v>
      </c>
      <c r="T143" s="210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1" t="s">
        <v>134</v>
      </c>
      <c r="AT143" s="211" t="s">
        <v>130</v>
      </c>
      <c r="AU143" s="211" t="s">
        <v>86</v>
      </c>
      <c r="AY143" s="14" t="s">
        <v>129</v>
      </c>
      <c r="BE143" s="212">
        <f t="shared" si="4"/>
        <v>0</v>
      </c>
      <c r="BF143" s="212">
        <f t="shared" si="5"/>
        <v>0</v>
      </c>
      <c r="BG143" s="212">
        <f t="shared" si="6"/>
        <v>0</v>
      </c>
      <c r="BH143" s="212">
        <f t="shared" si="7"/>
        <v>0</v>
      </c>
      <c r="BI143" s="212">
        <f t="shared" si="8"/>
        <v>0</v>
      </c>
      <c r="BJ143" s="14" t="s">
        <v>84</v>
      </c>
      <c r="BK143" s="212">
        <f t="shared" si="9"/>
        <v>0</v>
      </c>
      <c r="BL143" s="14" t="s">
        <v>134</v>
      </c>
      <c r="BM143" s="211" t="s">
        <v>238</v>
      </c>
    </row>
    <row r="144" spans="1:65" s="2" customFormat="1" ht="16.5" customHeight="1">
      <c r="A144" s="31"/>
      <c r="B144" s="32"/>
      <c r="C144" s="199" t="s">
        <v>76</v>
      </c>
      <c r="D144" s="199" t="s">
        <v>130</v>
      </c>
      <c r="E144" s="200" t="s">
        <v>650</v>
      </c>
      <c r="F144" s="201" t="s">
        <v>651</v>
      </c>
      <c r="G144" s="202" t="s">
        <v>413</v>
      </c>
      <c r="H144" s="203">
        <v>2</v>
      </c>
      <c r="I144" s="204"/>
      <c r="J144" s="205">
        <f t="shared" si="0"/>
        <v>0</v>
      </c>
      <c r="K144" s="206"/>
      <c r="L144" s="36"/>
      <c r="M144" s="207" t="s">
        <v>1</v>
      </c>
      <c r="N144" s="208" t="s">
        <v>41</v>
      </c>
      <c r="O144" s="68"/>
      <c r="P144" s="209">
        <f t="shared" si="1"/>
        <v>0</v>
      </c>
      <c r="Q144" s="209">
        <v>0</v>
      </c>
      <c r="R144" s="209">
        <f t="shared" si="2"/>
        <v>0</v>
      </c>
      <c r="S144" s="209">
        <v>0</v>
      </c>
      <c r="T144" s="210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1" t="s">
        <v>134</v>
      </c>
      <c r="AT144" s="211" t="s">
        <v>130</v>
      </c>
      <c r="AU144" s="211" t="s">
        <v>86</v>
      </c>
      <c r="AY144" s="14" t="s">
        <v>129</v>
      </c>
      <c r="BE144" s="212">
        <f t="shared" si="4"/>
        <v>0</v>
      </c>
      <c r="BF144" s="212">
        <f t="shared" si="5"/>
        <v>0</v>
      </c>
      <c r="BG144" s="212">
        <f t="shared" si="6"/>
        <v>0</v>
      </c>
      <c r="BH144" s="212">
        <f t="shared" si="7"/>
        <v>0</v>
      </c>
      <c r="BI144" s="212">
        <f t="shared" si="8"/>
        <v>0</v>
      </c>
      <c r="BJ144" s="14" t="s">
        <v>84</v>
      </c>
      <c r="BK144" s="212">
        <f t="shared" si="9"/>
        <v>0</v>
      </c>
      <c r="BL144" s="14" t="s">
        <v>134</v>
      </c>
      <c r="BM144" s="211" t="s">
        <v>246</v>
      </c>
    </row>
    <row r="145" spans="1:65" s="2" customFormat="1" ht="16.5" customHeight="1">
      <c r="A145" s="31"/>
      <c r="B145" s="32"/>
      <c r="C145" s="199" t="s">
        <v>76</v>
      </c>
      <c r="D145" s="199" t="s">
        <v>130</v>
      </c>
      <c r="E145" s="200" t="s">
        <v>652</v>
      </c>
      <c r="F145" s="201" t="s">
        <v>653</v>
      </c>
      <c r="G145" s="202" t="s">
        <v>413</v>
      </c>
      <c r="H145" s="203">
        <v>12</v>
      </c>
      <c r="I145" s="204"/>
      <c r="J145" s="205">
        <f t="shared" si="0"/>
        <v>0</v>
      </c>
      <c r="K145" s="206"/>
      <c r="L145" s="36"/>
      <c r="M145" s="207" t="s">
        <v>1</v>
      </c>
      <c r="N145" s="208" t="s">
        <v>41</v>
      </c>
      <c r="O145" s="68"/>
      <c r="P145" s="209">
        <f t="shared" si="1"/>
        <v>0</v>
      </c>
      <c r="Q145" s="209">
        <v>0</v>
      </c>
      <c r="R145" s="209">
        <f t="shared" si="2"/>
        <v>0</v>
      </c>
      <c r="S145" s="209">
        <v>0</v>
      </c>
      <c r="T145" s="210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1" t="s">
        <v>134</v>
      </c>
      <c r="AT145" s="211" t="s">
        <v>130</v>
      </c>
      <c r="AU145" s="211" t="s">
        <v>86</v>
      </c>
      <c r="AY145" s="14" t="s">
        <v>129</v>
      </c>
      <c r="BE145" s="212">
        <f t="shared" si="4"/>
        <v>0</v>
      </c>
      <c r="BF145" s="212">
        <f t="shared" si="5"/>
        <v>0</v>
      </c>
      <c r="BG145" s="212">
        <f t="shared" si="6"/>
        <v>0</v>
      </c>
      <c r="BH145" s="212">
        <f t="shared" si="7"/>
        <v>0</v>
      </c>
      <c r="BI145" s="212">
        <f t="shared" si="8"/>
        <v>0</v>
      </c>
      <c r="BJ145" s="14" t="s">
        <v>84</v>
      </c>
      <c r="BK145" s="212">
        <f t="shared" si="9"/>
        <v>0</v>
      </c>
      <c r="BL145" s="14" t="s">
        <v>134</v>
      </c>
      <c r="BM145" s="211" t="s">
        <v>654</v>
      </c>
    </row>
    <row r="146" spans="1:65" s="2" customFormat="1" ht="16.5" customHeight="1">
      <c r="A146" s="31"/>
      <c r="B146" s="32"/>
      <c r="C146" s="199" t="s">
        <v>76</v>
      </c>
      <c r="D146" s="199" t="s">
        <v>130</v>
      </c>
      <c r="E146" s="200" t="s">
        <v>655</v>
      </c>
      <c r="F146" s="201" t="s">
        <v>656</v>
      </c>
      <c r="G146" s="202" t="s">
        <v>657</v>
      </c>
      <c r="H146" s="203">
        <v>12</v>
      </c>
      <c r="I146" s="204"/>
      <c r="J146" s="205">
        <f t="shared" si="0"/>
        <v>0</v>
      </c>
      <c r="K146" s="206"/>
      <c r="L146" s="36"/>
      <c r="M146" s="207" t="s">
        <v>1</v>
      </c>
      <c r="N146" s="208" t="s">
        <v>41</v>
      </c>
      <c r="O146" s="68"/>
      <c r="P146" s="209">
        <f t="shared" si="1"/>
        <v>0</v>
      </c>
      <c r="Q146" s="209">
        <v>0</v>
      </c>
      <c r="R146" s="209">
        <f t="shared" si="2"/>
        <v>0</v>
      </c>
      <c r="S146" s="209">
        <v>0</v>
      </c>
      <c r="T146" s="210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1" t="s">
        <v>134</v>
      </c>
      <c r="AT146" s="211" t="s">
        <v>130</v>
      </c>
      <c r="AU146" s="211" t="s">
        <v>86</v>
      </c>
      <c r="AY146" s="14" t="s">
        <v>129</v>
      </c>
      <c r="BE146" s="212">
        <f t="shared" si="4"/>
        <v>0</v>
      </c>
      <c r="BF146" s="212">
        <f t="shared" si="5"/>
        <v>0</v>
      </c>
      <c r="BG146" s="212">
        <f t="shared" si="6"/>
        <v>0</v>
      </c>
      <c r="BH146" s="212">
        <f t="shared" si="7"/>
        <v>0</v>
      </c>
      <c r="BI146" s="212">
        <f t="shared" si="8"/>
        <v>0</v>
      </c>
      <c r="BJ146" s="14" t="s">
        <v>84</v>
      </c>
      <c r="BK146" s="212">
        <f t="shared" si="9"/>
        <v>0</v>
      </c>
      <c r="BL146" s="14" t="s">
        <v>134</v>
      </c>
      <c r="BM146" s="211" t="s">
        <v>272</v>
      </c>
    </row>
    <row r="147" spans="1:65" s="2" customFormat="1" ht="21.75" customHeight="1">
      <c r="A147" s="31"/>
      <c r="B147" s="32"/>
      <c r="C147" s="199" t="s">
        <v>76</v>
      </c>
      <c r="D147" s="199" t="s">
        <v>130</v>
      </c>
      <c r="E147" s="200" t="s">
        <v>658</v>
      </c>
      <c r="F147" s="201" t="s">
        <v>659</v>
      </c>
      <c r="G147" s="202" t="s">
        <v>142</v>
      </c>
      <c r="H147" s="203">
        <v>140</v>
      </c>
      <c r="I147" s="204"/>
      <c r="J147" s="205">
        <f t="shared" si="0"/>
        <v>0</v>
      </c>
      <c r="K147" s="206"/>
      <c r="L147" s="36"/>
      <c r="M147" s="207" t="s">
        <v>1</v>
      </c>
      <c r="N147" s="208" t="s">
        <v>41</v>
      </c>
      <c r="O147" s="68"/>
      <c r="P147" s="209">
        <f t="shared" si="1"/>
        <v>0</v>
      </c>
      <c r="Q147" s="209">
        <v>0</v>
      </c>
      <c r="R147" s="209">
        <f t="shared" si="2"/>
        <v>0</v>
      </c>
      <c r="S147" s="209">
        <v>0</v>
      </c>
      <c r="T147" s="210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1" t="s">
        <v>134</v>
      </c>
      <c r="AT147" s="211" t="s">
        <v>130</v>
      </c>
      <c r="AU147" s="211" t="s">
        <v>86</v>
      </c>
      <c r="AY147" s="14" t="s">
        <v>129</v>
      </c>
      <c r="BE147" s="212">
        <f t="shared" si="4"/>
        <v>0</v>
      </c>
      <c r="BF147" s="212">
        <f t="shared" si="5"/>
        <v>0</v>
      </c>
      <c r="BG147" s="212">
        <f t="shared" si="6"/>
        <v>0</v>
      </c>
      <c r="BH147" s="212">
        <f t="shared" si="7"/>
        <v>0</v>
      </c>
      <c r="BI147" s="212">
        <f t="shared" si="8"/>
        <v>0</v>
      </c>
      <c r="BJ147" s="14" t="s">
        <v>84</v>
      </c>
      <c r="BK147" s="212">
        <f t="shared" si="9"/>
        <v>0</v>
      </c>
      <c r="BL147" s="14" t="s">
        <v>134</v>
      </c>
      <c r="BM147" s="211" t="s">
        <v>660</v>
      </c>
    </row>
    <row r="148" spans="1:65" s="2" customFormat="1" ht="21.75" customHeight="1">
      <c r="A148" s="31"/>
      <c r="B148" s="32"/>
      <c r="C148" s="199" t="s">
        <v>76</v>
      </c>
      <c r="D148" s="199" t="s">
        <v>130</v>
      </c>
      <c r="E148" s="200" t="s">
        <v>661</v>
      </c>
      <c r="F148" s="201" t="s">
        <v>662</v>
      </c>
      <c r="G148" s="202" t="s">
        <v>413</v>
      </c>
      <c r="H148" s="203">
        <v>166</v>
      </c>
      <c r="I148" s="204"/>
      <c r="J148" s="205">
        <f t="shared" si="0"/>
        <v>0</v>
      </c>
      <c r="K148" s="206"/>
      <c r="L148" s="36"/>
      <c r="M148" s="207" t="s">
        <v>1</v>
      </c>
      <c r="N148" s="208" t="s">
        <v>41</v>
      </c>
      <c r="O148" s="68"/>
      <c r="P148" s="209">
        <f t="shared" si="1"/>
        <v>0</v>
      </c>
      <c r="Q148" s="209">
        <v>0</v>
      </c>
      <c r="R148" s="209">
        <f t="shared" si="2"/>
        <v>0</v>
      </c>
      <c r="S148" s="209">
        <v>0</v>
      </c>
      <c r="T148" s="210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1" t="s">
        <v>134</v>
      </c>
      <c r="AT148" s="211" t="s">
        <v>130</v>
      </c>
      <c r="AU148" s="211" t="s">
        <v>86</v>
      </c>
      <c r="AY148" s="14" t="s">
        <v>129</v>
      </c>
      <c r="BE148" s="212">
        <f t="shared" si="4"/>
        <v>0</v>
      </c>
      <c r="BF148" s="212">
        <f t="shared" si="5"/>
        <v>0</v>
      </c>
      <c r="BG148" s="212">
        <f t="shared" si="6"/>
        <v>0</v>
      </c>
      <c r="BH148" s="212">
        <f t="shared" si="7"/>
        <v>0</v>
      </c>
      <c r="BI148" s="212">
        <f t="shared" si="8"/>
        <v>0</v>
      </c>
      <c r="BJ148" s="14" t="s">
        <v>84</v>
      </c>
      <c r="BK148" s="212">
        <f t="shared" si="9"/>
        <v>0</v>
      </c>
      <c r="BL148" s="14" t="s">
        <v>134</v>
      </c>
      <c r="BM148" s="211" t="s">
        <v>295</v>
      </c>
    </row>
    <row r="149" spans="1:65" s="2" customFormat="1" ht="21.75" customHeight="1">
      <c r="A149" s="31"/>
      <c r="B149" s="32"/>
      <c r="C149" s="199" t="s">
        <v>76</v>
      </c>
      <c r="D149" s="199" t="s">
        <v>130</v>
      </c>
      <c r="E149" s="200" t="s">
        <v>663</v>
      </c>
      <c r="F149" s="201" t="s">
        <v>664</v>
      </c>
      <c r="G149" s="202" t="s">
        <v>413</v>
      </c>
      <c r="H149" s="203">
        <v>166</v>
      </c>
      <c r="I149" s="204"/>
      <c r="J149" s="205">
        <f t="shared" si="0"/>
        <v>0</v>
      </c>
      <c r="K149" s="206"/>
      <c r="L149" s="36"/>
      <c r="M149" s="207" t="s">
        <v>1</v>
      </c>
      <c r="N149" s="208" t="s">
        <v>41</v>
      </c>
      <c r="O149" s="68"/>
      <c r="P149" s="209">
        <f t="shared" si="1"/>
        <v>0</v>
      </c>
      <c r="Q149" s="209">
        <v>0</v>
      </c>
      <c r="R149" s="209">
        <f t="shared" si="2"/>
        <v>0</v>
      </c>
      <c r="S149" s="209">
        <v>0</v>
      </c>
      <c r="T149" s="210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1" t="s">
        <v>134</v>
      </c>
      <c r="AT149" s="211" t="s">
        <v>130</v>
      </c>
      <c r="AU149" s="211" t="s">
        <v>86</v>
      </c>
      <c r="AY149" s="14" t="s">
        <v>129</v>
      </c>
      <c r="BE149" s="212">
        <f t="shared" si="4"/>
        <v>0</v>
      </c>
      <c r="BF149" s="212">
        <f t="shared" si="5"/>
        <v>0</v>
      </c>
      <c r="BG149" s="212">
        <f t="shared" si="6"/>
        <v>0</v>
      </c>
      <c r="BH149" s="212">
        <f t="shared" si="7"/>
        <v>0</v>
      </c>
      <c r="BI149" s="212">
        <f t="shared" si="8"/>
        <v>0</v>
      </c>
      <c r="BJ149" s="14" t="s">
        <v>84</v>
      </c>
      <c r="BK149" s="212">
        <f t="shared" si="9"/>
        <v>0</v>
      </c>
      <c r="BL149" s="14" t="s">
        <v>134</v>
      </c>
      <c r="BM149" s="211" t="s">
        <v>307</v>
      </c>
    </row>
    <row r="150" spans="1:65" s="2" customFormat="1" ht="55.5" customHeight="1">
      <c r="A150" s="31"/>
      <c r="B150" s="32"/>
      <c r="C150" s="199" t="s">
        <v>76</v>
      </c>
      <c r="D150" s="199" t="s">
        <v>130</v>
      </c>
      <c r="E150" s="200" t="s">
        <v>665</v>
      </c>
      <c r="F150" s="201" t="s">
        <v>666</v>
      </c>
      <c r="G150" s="202" t="s">
        <v>413</v>
      </c>
      <c r="H150" s="203">
        <v>4</v>
      </c>
      <c r="I150" s="204"/>
      <c r="J150" s="205">
        <f t="shared" si="0"/>
        <v>0</v>
      </c>
      <c r="K150" s="206"/>
      <c r="L150" s="36"/>
      <c r="M150" s="207" t="s">
        <v>1</v>
      </c>
      <c r="N150" s="208" t="s">
        <v>41</v>
      </c>
      <c r="O150" s="68"/>
      <c r="P150" s="209">
        <f t="shared" si="1"/>
        <v>0</v>
      </c>
      <c r="Q150" s="209">
        <v>0</v>
      </c>
      <c r="R150" s="209">
        <f t="shared" si="2"/>
        <v>0</v>
      </c>
      <c r="S150" s="209">
        <v>0</v>
      </c>
      <c r="T150" s="210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1" t="s">
        <v>134</v>
      </c>
      <c r="AT150" s="211" t="s">
        <v>130</v>
      </c>
      <c r="AU150" s="211" t="s">
        <v>86</v>
      </c>
      <c r="AY150" s="14" t="s">
        <v>129</v>
      </c>
      <c r="BE150" s="212">
        <f t="shared" si="4"/>
        <v>0</v>
      </c>
      <c r="BF150" s="212">
        <f t="shared" si="5"/>
        <v>0</v>
      </c>
      <c r="BG150" s="212">
        <f t="shared" si="6"/>
        <v>0</v>
      </c>
      <c r="BH150" s="212">
        <f t="shared" si="7"/>
        <v>0</v>
      </c>
      <c r="BI150" s="212">
        <f t="shared" si="8"/>
        <v>0</v>
      </c>
      <c r="BJ150" s="14" t="s">
        <v>84</v>
      </c>
      <c r="BK150" s="212">
        <f t="shared" si="9"/>
        <v>0</v>
      </c>
      <c r="BL150" s="14" t="s">
        <v>134</v>
      </c>
      <c r="BM150" s="211" t="s">
        <v>331</v>
      </c>
    </row>
    <row r="151" spans="1:65" s="2" customFormat="1" ht="16.5" customHeight="1">
      <c r="A151" s="31"/>
      <c r="B151" s="32"/>
      <c r="C151" s="199" t="s">
        <v>76</v>
      </c>
      <c r="D151" s="199" t="s">
        <v>130</v>
      </c>
      <c r="E151" s="200" t="s">
        <v>667</v>
      </c>
      <c r="F151" s="201" t="s">
        <v>668</v>
      </c>
      <c r="G151" s="202" t="s">
        <v>413</v>
      </c>
      <c r="H151" s="203">
        <v>4</v>
      </c>
      <c r="I151" s="204"/>
      <c r="J151" s="205">
        <f t="shared" si="0"/>
        <v>0</v>
      </c>
      <c r="K151" s="206"/>
      <c r="L151" s="36"/>
      <c r="M151" s="207" t="s">
        <v>1</v>
      </c>
      <c r="N151" s="208" t="s">
        <v>41</v>
      </c>
      <c r="O151" s="68"/>
      <c r="P151" s="209">
        <f t="shared" si="1"/>
        <v>0</v>
      </c>
      <c r="Q151" s="209">
        <v>0</v>
      </c>
      <c r="R151" s="209">
        <f t="shared" si="2"/>
        <v>0</v>
      </c>
      <c r="S151" s="209">
        <v>0</v>
      </c>
      <c r="T151" s="210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1" t="s">
        <v>134</v>
      </c>
      <c r="AT151" s="211" t="s">
        <v>130</v>
      </c>
      <c r="AU151" s="211" t="s">
        <v>86</v>
      </c>
      <c r="AY151" s="14" t="s">
        <v>129</v>
      </c>
      <c r="BE151" s="212">
        <f t="shared" si="4"/>
        <v>0</v>
      </c>
      <c r="BF151" s="212">
        <f t="shared" si="5"/>
        <v>0</v>
      </c>
      <c r="BG151" s="212">
        <f t="shared" si="6"/>
        <v>0</v>
      </c>
      <c r="BH151" s="212">
        <f t="shared" si="7"/>
        <v>0</v>
      </c>
      <c r="BI151" s="212">
        <f t="shared" si="8"/>
        <v>0</v>
      </c>
      <c r="BJ151" s="14" t="s">
        <v>84</v>
      </c>
      <c r="BK151" s="212">
        <f t="shared" si="9"/>
        <v>0</v>
      </c>
      <c r="BL151" s="14" t="s">
        <v>134</v>
      </c>
      <c r="BM151" s="211" t="s">
        <v>501</v>
      </c>
    </row>
    <row r="152" spans="1:65" s="2" customFormat="1" ht="16.5" customHeight="1">
      <c r="A152" s="31"/>
      <c r="B152" s="32"/>
      <c r="C152" s="199" t="s">
        <v>76</v>
      </c>
      <c r="D152" s="199" t="s">
        <v>130</v>
      </c>
      <c r="E152" s="200" t="s">
        <v>669</v>
      </c>
      <c r="F152" s="201" t="s">
        <v>670</v>
      </c>
      <c r="G152" s="202" t="s">
        <v>413</v>
      </c>
      <c r="H152" s="203">
        <v>4</v>
      </c>
      <c r="I152" s="204"/>
      <c r="J152" s="205">
        <f t="shared" si="0"/>
        <v>0</v>
      </c>
      <c r="K152" s="206"/>
      <c r="L152" s="36"/>
      <c r="M152" s="207" t="s">
        <v>1</v>
      </c>
      <c r="N152" s="208" t="s">
        <v>41</v>
      </c>
      <c r="O152" s="68"/>
      <c r="P152" s="209">
        <f t="shared" si="1"/>
        <v>0</v>
      </c>
      <c r="Q152" s="209">
        <v>0</v>
      </c>
      <c r="R152" s="209">
        <f t="shared" si="2"/>
        <v>0</v>
      </c>
      <c r="S152" s="209">
        <v>0</v>
      </c>
      <c r="T152" s="210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1" t="s">
        <v>134</v>
      </c>
      <c r="AT152" s="211" t="s">
        <v>130</v>
      </c>
      <c r="AU152" s="211" t="s">
        <v>86</v>
      </c>
      <c r="AY152" s="14" t="s">
        <v>129</v>
      </c>
      <c r="BE152" s="212">
        <f t="shared" si="4"/>
        <v>0</v>
      </c>
      <c r="BF152" s="212">
        <f t="shared" si="5"/>
        <v>0</v>
      </c>
      <c r="BG152" s="212">
        <f t="shared" si="6"/>
        <v>0</v>
      </c>
      <c r="BH152" s="212">
        <f t="shared" si="7"/>
        <v>0</v>
      </c>
      <c r="BI152" s="212">
        <f t="shared" si="8"/>
        <v>0</v>
      </c>
      <c r="BJ152" s="14" t="s">
        <v>84</v>
      </c>
      <c r="BK152" s="212">
        <f t="shared" si="9"/>
        <v>0</v>
      </c>
      <c r="BL152" s="14" t="s">
        <v>134</v>
      </c>
      <c r="BM152" s="211" t="s">
        <v>354</v>
      </c>
    </row>
    <row r="153" spans="1:65" s="2" customFormat="1" ht="33" customHeight="1">
      <c r="A153" s="31"/>
      <c r="B153" s="32"/>
      <c r="C153" s="199" t="s">
        <v>76</v>
      </c>
      <c r="D153" s="199" t="s">
        <v>130</v>
      </c>
      <c r="E153" s="200" t="s">
        <v>671</v>
      </c>
      <c r="F153" s="201" t="s">
        <v>672</v>
      </c>
      <c r="G153" s="202" t="s">
        <v>632</v>
      </c>
      <c r="H153" s="203">
        <v>1</v>
      </c>
      <c r="I153" s="204"/>
      <c r="J153" s="205">
        <f t="shared" si="0"/>
        <v>0</v>
      </c>
      <c r="K153" s="206"/>
      <c r="L153" s="36"/>
      <c r="M153" s="207" t="s">
        <v>1</v>
      </c>
      <c r="N153" s="208" t="s">
        <v>41</v>
      </c>
      <c r="O153" s="68"/>
      <c r="P153" s="209">
        <f t="shared" si="1"/>
        <v>0</v>
      </c>
      <c r="Q153" s="209">
        <v>0</v>
      </c>
      <c r="R153" s="209">
        <f t="shared" si="2"/>
        <v>0</v>
      </c>
      <c r="S153" s="209">
        <v>0</v>
      </c>
      <c r="T153" s="210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1" t="s">
        <v>134</v>
      </c>
      <c r="AT153" s="211" t="s">
        <v>130</v>
      </c>
      <c r="AU153" s="211" t="s">
        <v>86</v>
      </c>
      <c r="AY153" s="14" t="s">
        <v>129</v>
      </c>
      <c r="BE153" s="212">
        <f t="shared" si="4"/>
        <v>0</v>
      </c>
      <c r="BF153" s="212">
        <f t="shared" si="5"/>
        <v>0</v>
      </c>
      <c r="BG153" s="212">
        <f t="shared" si="6"/>
        <v>0</v>
      </c>
      <c r="BH153" s="212">
        <f t="shared" si="7"/>
        <v>0</v>
      </c>
      <c r="BI153" s="212">
        <f t="shared" si="8"/>
        <v>0</v>
      </c>
      <c r="BJ153" s="14" t="s">
        <v>84</v>
      </c>
      <c r="BK153" s="212">
        <f t="shared" si="9"/>
        <v>0</v>
      </c>
      <c r="BL153" s="14" t="s">
        <v>134</v>
      </c>
      <c r="BM153" s="211" t="s">
        <v>673</v>
      </c>
    </row>
    <row r="154" spans="1:65" s="2" customFormat="1" ht="16.5" customHeight="1">
      <c r="A154" s="31"/>
      <c r="B154" s="32"/>
      <c r="C154" s="199" t="s">
        <v>76</v>
      </c>
      <c r="D154" s="199" t="s">
        <v>130</v>
      </c>
      <c r="E154" s="200" t="s">
        <v>674</v>
      </c>
      <c r="F154" s="201" t="s">
        <v>675</v>
      </c>
      <c r="G154" s="202" t="s">
        <v>632</v>
      </c>
      <c r="H154" s="203">
        <v>1</v>
      </c>
      <c r="I154" s="204"/>
      <c r="J154" s="205">
        <f t="shared" si="0"/>
        <v>0</v>
      </c>
      <c r="K154" s="206"/>
      <c r="L154" s="36"/>
      <c r="M154" s="207" t="s">
        <v>1</v>
      </c>
      <c r="N154" s="208" t="s">
        <v>41</v>
      </c>
      <c r="O154" s="68"/>
      <c r="P154" s="209">
        <f t="shared" si="1"/>
        <v>0</v>
      </c>
      <c r="Q154" s="209">
        <v>0</v>
      </c>
      <c r="R154" s="209">
        <f t="shared" si="2"/>
        <v>0</v>
      </c>
      <c r="S154" s="209">
        <v>0</v>
      </c>
      <c r="T154" s="210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1" t="s">
        <v>134</v>
      </c>
      <c r="AT154" s="211" t="s">
        <v>130</v>
      </c>
      <c r="AU154" s="211" t="s">
        <v>86</v>
      </c>
      <c r="AY154" s="14" t="s">
        <v>129</v>
      </c>
      <c r="BE154" s="212">
        <f t="shared" si="4"/>
        <v>0</v>
      </c>
      <c r="BF154" s="212">
        <f t="shared" si="5"/>
        <v>0</v>
      </c>
      <c r="BG154" s="212">
        <f t="shared" si="6"/>
        <v>0</v>
      </c>
      <c r="BH154" s="212">
        <f t="shared" si="7"/>
        <v>0</v>
      </c>
      <c r="BI154" s="212">
        <f t="shared" si="8"/>
        <v>0</v>
      </c>
      <c r="BJ154" s="14" t="s">
        <v>84</v>
      </c>
      <c r="BK154" s="212">
        <f t="shared" si="9"/>
        <v>0</v>
      </c>
      <c r="BL154" s="14" t="s">
        <v>134</v>
      </c>
      <c r="BM154" s="211" t="s">
        <v>676</v>
      </c>
    </row>
    <row r="155" spans="1:65" s="2" customFormat="1" ht="16.5" customHeight="1">
      <c r="A155" s="31"/>
      <c r="B155" s="32"/>
      <c r="C155" s="199" t="s">
        <v>76</v>
      </c>
      <c r="D155" s="199" t="s">
        <v>130</v>
      </c>
      <c r="E155" s="200" t="s">
        <v>677</v>
      </c>
      <c r="F155" s="201" t="s">
        <v>678</v>
      </c>
      <c r="G155" s="202" t="s">
        <v>142</v>
      </c>
      <c r="H155" s="203">
        <v>180</v>
      </c>
      <c r="I155" s="204"/>
      <c r="J155" s="205">
        <f t="shared" si="0"/>
        <v>0</v>
      </c>
      <c r="K155" s="206"/>
      <c r="L155" s="36"/>
      <c r="M155" s="207" t="s">
        <v>1</v>
      </c>
      <c r="N155" s="208" t="s">
        <v>41</v>
      </c>
      <c r="O155" s="68"/>
      <c r="P155" s="209">
        <f t="shared" si="1"/>
        <v>0</v>
      </c>
      <c r="Q155" s="209">
        <v>0</v>
      </c>
      <c r="R155" s="209">
        <f t="shared" si="2"/>
        <v>0</v>
      </c>
      <c r="S155" s="209">
        <v>0</v>
      </c>
      <c r="T155" s="210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1" t="s">
        <v>134</v>
      </c>
      <c r="AT155" s="211" t="s">
        <v>130</v>
      </c>
      <c r="AU155" s="211" t="s">
        <v>86</v>
      </c>
      <c r="AY155" s="14" t="s">
        <v>129</v>
      </c>
      <c r="BE155" s="212">
        <f t="shared" si="4"/>
        <v>0</v>
      </c>
      <c r="BF155" s="212">
        <f t="shared" si="5"/>
        <v>0</v>
      </c>
      <c r="BG155" s="212">
        <f t="shared" si="6"/>
        <v>0</v>
      </c>
      <c r="BH155" s="212">
        <f t="shared" si="7"/>
        <v>0</v>
      </c>
      <c r="BI155" s="212">
        <f t="shared" si="8"/>
        <v>0</v>
      </c>
      <c r="BJ155" s="14" t="s">
        <v>84</v>
      </c>
      <c r="BK155" s="212">
        <f t="shared" si="9"/>
        <v>0</v>
      </c>
      <c r="BL155" s="14" t="s">
        <v>134</v>
      </c>
      <c r="BM155" s="211" t="s">
        <v>362</v>
      </c>
    </row>
    <row r="156" spans="1:65" s="2" customFormat="1" ht="16.5" customHeight="1">
      <c r="A156" s="31"/>
      <c r="B156" s="32"/>
      <c r="C156" s="199" t="s">
        <v>76</v>
      </c>
      <c r="D156" s="199" t="s">
        <v>130</v>
      </c>
      <c r="E156" s="200" t="s">
        <v>679</v>
      </c>
      <c r="F156" s="201" t="s">
        <v>680</v>
      </c>
      <c r="G156" s="202" t="s">
        <v>142</v>
      </c>
      <c r="H156" s="203">
        <v>1245</v>
      </c>
      <c r="I156" s="204"/>
      <c r="J156" s="205">
        <f t="shared" si="0"/>
        <v>0</v>
      </c>
      <c r="K156" s="206"/>
      <c r="L156" s="36"/>
      <c r="M156" s="207" t="s">
        <v>1</v>
      </c>
      <c r="N156" s="208" t="s">
        <v>41</v>
      </c>
      <c r="O156" s="68"/>
      <c r="P156" s="209">
        <f t="shared" si="1"/>
        <v>0</v>
      </c>
      <c r="Q156" s="209">
        <v>0</v>
      </c>
      <c r="R156" s="209">
        <f t="shared" si="2"/>
        <v>0</v>
      </c>
      <c r="S156" s="209">
        <v>0</v>
      </c>
      <c r="T156" s="210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1" t="s">
        <v>134</v>
      </c>
      <c r="AT156" s="211" t="s">
        <v>130</v>
      </c>
      <c r="AU156" s="211" t="s">
        <v>86</v>
      </c>
      <c r="AY156" s="14" t="s">
        <v>129</v>
      </c>
      <c r="BE156" s="212">
        <f t="shared" si="4"/>
        <v>0</v>
      </c>
      <c r="BF156" s="212">
        <f t="shared" si="5"/>
        <v>0</v>
      </c>
      <c r="BG156" s="212">
        <f t="shared" si="6"/>
        <v>0</v>
      </c>
      <c r="BH156" s="212">
        <f t="shared" si="7"/>
        <v>0</v>
      </c>
      <c r="BI156" s="212">
        <f t="shared" si="8"/>
        <v>0</v>
      </c>
      <c r="BJ156" s="14" t="s">
        <v>84</v>
      </c>
      <c r="BK156" s="212">
        <f t="shared" si="9"/>
        <v>0</v>
      </c>
      <c r="BL156" s="14" t="s">
        <v>134</v>
      </c>
      <c r="BM156" s="211" t="s">
        <v>681</v>
      </c>
    </row>
    <row r="157" spans="1:65" s="2" customFormat="1" ht="16.5" customHeight="1">
      <c r="A157" s="31"/>
      <c r="B157" s="32"/>
      <c r="C157" s="199" t="s">
        <v>76</v>
      </c>
      <c r="D157" s="199" t="s">
        <v>130</v>
      </c>
      <c r="E157" s="200" t="s">
        <v>682</v>
      </c>
      <c r="F157" s="201" t="s">
        <v>683</v>
      </c>
      <c r="G157" s="202" t="s">
        <v>632</v>
      </c>
      <c r="H157" s="203">
        <v>1</v>
      </c>
      <c r="I157" s="204"/>
      <c r="J157" s="205">
        <f t="shared" si="0"/>
        <v>0</v>
      </c>
      <c r="K157" s="206"/>
      <c r="L157" s="36"/>
      <c r="M157" s="207" t="s">
        <v>1</v>
      </c>
      <c r="N157" s="208" t="s">
        <v>41</v>
      </c>
      <c r="O157" s="68"/>
      <c r="P157" s="209">
        <f t="shared" si="1"/>
        <v>0</v>
      </c>
      <c r="Q157" s="209">
        <v>0</v>
      </c>
      <c r="R157" s="209">
        <f t="shared" si="2"/>
        <v>0</v>
      </c>
      <c r="S157" s="209">
        <v>0</v>
      </c>
      <c r="T157" s="210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1" t="s">
        <v>134</v>
      </c>
      <c r="AT157" s="211" t="s">
        <v>130</v>
      </c>
      <c r="AU157" s="211" t="s">
        <v>86</v>
      </c>
      <c r="AY157" s="14" t="s">
        <v>129</v>
      </c>
      <c r="BE157" s="212">
        <f t="shared" si="4"/>
        <v>0</v>
      </c>
      <c r="BF157" s="212">
        <f t="shared" si="5"/>
        <v>0</v>
      </c>
      <c r="BG157" s="212">
        <f t="shared" si="6"/>
        <v>0</v>
      </c>
      <c r="BH157" s="212">
        <f t="shared" si="7"/>
        <v>0</v>
      </c>
      <c r="BI157" s="212">
        <f t="shared" si="8"/>
        <v>0</v>
      </c>
      <c r="BJ157" s="14" t="s">
        <v>84</v>
      </c>
      <c r="BK157" s="212">
        <f t="shared" si="9"/>
        <v>0</v>
      </c>
      <c r="BL157" s="14" t="s">
        <v>134</v>
      </c>
      <c r="BM157" s="211" t="s">
        <v>374</v>
      </c>
    </row>
    <row r="158" spans="1:65" s="2" customFormat="1" ht="16.5" customHeight="1">
      <c r="A158" s="31"/>
      <c r="B158" s="32"/>
      <c r="C158" s="199" t="s">
        <v>76</v>
      </c>
      <c r="D158" s="199" t="s">
        <v>130</v>
      </c>
      <c r="E158" s="200" t="s">
        <v>684</v>
      </c>
      <c r="F158" s="201" t="s">
        <v>685</v>
      </c>
      <c r="G158" s="202" t="s">
        <v>686</v>
      </c>
      <c r="H158" s="203">
        <v>166</v>
      </c>
      <c r="I158" s="204"/>
      <c r="J158" s="205">
        <f t="shared" si="0"/>
        <v>0</v>
      </c>
      <c r="K158" s="206"/>
      <c r="L158" s="36"/>
      <c r="M158" s="207" t="s">
        <v>1</v>
      </c>
      <c r="N158" s="208" t="s">
        <v>41</v>
      </c>
      <c r="O158" s="68"/>
      <c r="P158" s="209">
        <f t="shared" si="1"/>
        <v>0</v>
      </c>
      <c r="Q158" s="209">
        <v>0</v>
      </c>
      <c r="R158" s="209">
        <f t="shared" si="2"/>
        <v>0</v>
      </c>
      <c r="S158" s="209">
        <v>0</v>
      </c>
      <c r="T158" s="210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1" t="s">
        <v>134</v>
      </c>
      <c r="AT158" s="211" t="s">
        <v>130</v>
      </c>
      <c r="AU158" s="211" t="s">
        <v>86</v>
      </c>
      <c r="AY158" s="14" t="s">
        <v>129</v>
      </c>
      <c r="BE158" s="212">
        <f t="shared" si="4"/>
        <v>0</v>
      </c>
      <c r="BF158" s="212">
        <f t="shared" si="5"/>
        <v>0</v>
      </c>
      <c r="BG158" s="212">
        <f t="shared" si="6"/>
        <v>0</v>
      </c>
      <c r="BH158" s="212">
        <f t="shared" si="7"/>
        <v>0</v>
      </c>
      <c r="BI158" s="212">
        <f t="shared" si="8"/>
        <v>0</v>
      </c>
      <c r="BJ158" s="14" t="s">
        <v>84</v>
      </c>
      <c r="BK158" s="212">
        <f t="shared" si="9"/>
        <v>0</v>
      </c>
      <c r="BL158" s="14" t="s">
        <v>134</v>
      </c>
      <c r="BM158" s="211" t="s">
        <v>390</v>
      </c>
    </row>
    <row r="159" spans="1:65" s="2" customFormat="1" ht="16.5" customHeight="1">
      <c r="A159" s="31"/>
      <c r="B159" s="32"/>
      <c r="C159" s="199" t="s">
        <v>76</v>
      </c>
      <c r="D159" s="199" t="s">
        <v>130</v>
      </c>
      <c r="E159" s="200" t="s">
        <v>687</v>
      </c>
      <c r="F159" s="201" t="s">
        <v>688</v>
      </c>
      <c r="G159" s="202" t="s">
        <v>657</v>
      </c>
      <c r="H159" s="203">
        <v>12</v>
      </c>
      <c r="I159" s="204"/>
      <c r="J159" s="205">
        <f t="shared" si="0"/>
        <v>0</v>
      </c>
      <c r="K159" s="206"/>
      <c r="L159" s="36"/>
      <c r="M159" s="207" t="s">
        <v>1</v>
      </c>
      <c r="N159" s="208" t="s">
        <v>41</v>
      </c>
      <c r="O159" s="68"/>
      <c r="P159" s="209">
        <f t="shared" si="1"/>
        <v>0</v>
      </c>
      <c r="Q159" s="209">
        <v>0</v>
      </c>
      <c r="R159" s="209">
        <f t="shared" si="2"/>
        <v>0</v>
      </c>
      <c r="S159" s="209">
        <v>0</v>
      </c>
      <c r="T159" s="210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1" t="s">
        <v>134</v>
      </c>
      <c r="AT159" s="211" t="s">
        <v>130</v>
      </c>
      <c r="AU159" s="211" t="s">
        <v>86</v>
      </c>
      <c r="AY159" s="14" t="s">
        <v>129</v>
      </c>
      <c r="BE159" s="212">
        <f t="shared" si="4"/>
        <v>0</v>
      </c>
      <c r="BF159" s="212">
        <f t="shared" si="5"/>
        <v>0</v>
      </c>
      <c r="BG159" s="212">
        <f t="shared" si="6"/>
        <v>0</v>
      </c>
      <c r="BH159" s="212">
        <f t="shared" si="7"/>
        <v>0</v>
      </c>
      <c r="BI159" s="212">
        <f t="shared" si="8"/>
        <v>0</v>
      </c>
      <c r="BJ159" s="14" t="s">
        <v>84</v>
      </c>
      <c r="BK159" s="212">
        <f t="shared" si="9"/>
        <v>0</v>
      </c>
      <c r="BL159" s="14" t="s">
        <v>134</v>
      </c>
      <c r="BM159" s="211" t="s">
        <v>398</v>
      </c>
    </row>
    <row r="160" spans="1:65" s="2" customFormat="1" ht="16.5" customHeight="1">
      <c r="A160" s="31"/>
      <c r="B160" s="32"/>
      <c r="C160" s="199" t="s">
        <v>76</v>
      </c>
      <c r="D160" s="199" t="s">
        <v>130</v>
      </c>
      <c r="E160" s="200" t="s">
        <v>689</v>
      </c>
      <c r="F160" s="201" t="s">
        <v>690</v>
      </c>
      <c r="G160" s="202" t="s">
        <v>632</v>
      </c>
      <c r="H160" s="203">
        <v>1</v>
      </c>
      <c r="I160" s="204"/>
      <c r="J160" s="205">
        <f t="shared" si="0"/>
        <v>0</v>
      </c>
      <c r="K160" s="206"/>
      <c r="L160" s="36"/>
      <c r="M160" s="207" t="s">
        <v>1</v>
      </c>
      <c r="N160" s="208" t="s">
        <v>41</v>
      </c>
      <c r="O160" s="68"/>
      <c r="P160" s="209">
        <f t="shared" si="1"/>
        <v>0</v>
      </c>
      <c r="Q160" s="209">
        <v>0</v>
      </c>
      <c r="R160" s="209">
        <f t="shared" si="2"/>
        <v>0</v>
      </c>
      <c r="S160" s="209">
        <v>0</v>
      </c>
      <c r="T160" s="210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1" t="s">
        <v>134</v>
      </c>
      <c r="AT160" s="211" t="s">
        <v>130</v>
      </c>
      <c r="AU160" s="211" t="s">
        <v>86</v>
      </c>
      <c r="AY160" s="14" t="s">
        <v>129</v>
      </c>
      <c r="BE160" s="212">
        <f t="shared" si="4"/>
        <v>0</v>
      </c>
      <c r="BF160" s="212">
        <f t="shared" si="5"/>
        <v>0</v>
      </c>
      <c r="BG160" s="212">
        <f t="shared" si="6"/>
        <v>0</v>
      </c>
      <c r="BH160" s="212">
        <f t="shared" si="7"/>
        <v>0</v>
      </c>
      <c r="BI160" s="212">
        <f t="shared" si="8"/>
        <v>0</v>
      </c>
      <c r="BJ160" s="14" t="s">
        <v>84</v>
      </c>
      <c r="BK160" s="212">
        <f t="shared" si="9"/>
        <v>0</v>
      </c>
      <c r="BL160" s="14" t="s">
        <v>134</v>
      </c>
      <c r="BM160" s="211" t="s">
        <v>524</v>
      </c>
    </row>
    <row r="161" spans="1:65" s="12" customFormat="1" ht="22.9" customHeight="1">
      <c r="B161" s="185"/>
      <c r="C161" s="186"/>
      <c r="D161" s="187" t="s">
        <v>75</v>
      </c>
      <c r="E161" s="213" t="s">
        <v>691</v>
      </c>
      <c r="F161" s="213" t="s">
        <v>692</v>
      </c>
      <c r="G161" s="186"/>
      <c r="H161" s="186"/>
      <c r="I161" s="189"/>
      <c r="J161" s="214">
        <f>BK161</f>
        <v>0</v>
      </c>
      <c r="K161" s="186"/>
      <c r="L161" s="191"/>
      <c r="M161" s="192"/>
      <c r="N161" s="193"/>
      <c r="O161" s="193"/>
      <c r="P161" s="194">
        <f>SUM(P162:P171)</f>
        <v>0</v>
      </c>
      <c r="Q161" s="193"/>
      <c r="R161" s="194">
        <f>SUM(R162:R171)</f>
        <v>0</v>
      </c>
      <c r="S161" s="193"/>
      <c r="T161" s="195">
        <f>SUM(T162:T171)</f>
        <v>0</v>
      </c>
      <c r="AR161" s="196" t="s">
        <v>84</v>
      </c>
      <c r="AT161" s="197" t="s">
        <v>75</v>
      </c>
      <c r="AU161" s="197" t="s">
        <v>84</v>
      </c>
      <c r="AY161" s="196" t="s">
        <v>129</v>
      </c>
      <c r="BK161" s="198">
        <f>SUM(BK162:BK171)</f>
        <v>0</v>
      </c>
    </row>
    <row r="162" spans="1:65" s="2" customFormat="1" ht="33" customHeight="1">
      <c r="A162" s="31"/>
      <c r="B162" s="32"/>
      <c r="C162" s="199" t="s">
        <v>76</v>
      </c>
      <c r="D162" s="199" t="s">
        <v>130</v>
      </c>
      <c r="E162" s="200" t="s">
        <v>693</v>
      </c>
      <c r="F162" s="201" t="s">
        <v>694</v>
      </c>
      <c r="G162" s="202" t="s">
        <v>413</v>
      </c>
      <c r="H162" s="203">
        <v>4</v>
      </c>
      <c r="I162" s="204"/>
      <c r="J162" s="205">
        <f t="shared" ref="J162:J171" si="10">ROUND(I162*H162,2)</f>
        <v>0</v>
      </c>
      <c r="K162" s="206"/>
      <c r="L162" s="36"/>
      <c r="M162" s="207" t="s">
        <v>1</v>
      </c>
      <c r="N162" s="208" t="s">
        <v>41</v>
      </c>
      <c r="O162" s="68"/>
      <c r="P162" s="209">
        <f t="shared" ref="P162:P171" si="11">O162*H162</f>
        <v>0</v>
      </c>
      <c r="Q162" s="209">
        <v>0</v>
      </c>
      <c r="R162" s="209">
        <f t="shared" ref="R162:R171" si="12">Q162*H162</f>
        <v>0</v>
      </c>
      <c r="S162" s="209">
        <v>0</v>
      </c>
      <c r="T162" s="210">
        <f t="shared" ref="T162:T171" si="13"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1" t="s">
        <v>134</v>
      </c>
      <c r="AT162" s="211" t="s">
        <v>130</v>
      </c>
      <c r="AU162" s="211" t="s">
        <v>86</v>
      </c>
      <c r="AY162" s="14" t="s">
        <v>129</v>
      </c>
      <c r="BE162" s="212">
        <f t="shared" ref="BE162:BE171" si="14">IF(N162="základní",J162,0)</f>
        <v>0</v>
      </c>
      <c r="BF162" s="212">
        <f t="shared" ref="BF162:BF171" si="15">IF(N162="snížená",J162,0)</f>
        <v>0</v>
      </c>
      <c r="BG162" s="212">
        <f t="shared" ref="BG162:BG171" si="16">IF(N162="zákl. přenesená",J162,0)</f>
        <v>0</v>
      </c>
      <c r="BH162" s="212">
        <f t="shared" ref="BH162:BH171" si="17">IF(N162="sníž. přenesená",J162,0)</f>
        <v>0</v>
      </c>
      <c r="BI162" s="212">
        <f t="shared" ref="BI162:BI171" si="18">IF(N162="nulová",J162,0)</f>
        <v>0</v>
      </c>
      <c r="BJ162" s="14" t="s">
        <v>84</v>
      </c>
      <c r="BK162" s="212">
        <f t="shared" ref="BK162:BK171" si="19">ROUND(I162*H162,2)</f>
        <v>0</v>
      </c>
      <c r="BL162" s="14" t="s">
        <v>134</v>
      </c>
      <c r="BM162" s="211" t="s">
        <v>429</v>
      </c>
    </row>
    <row r="163" spans="1:65" s="2" customFormat="1" ht="33" customHeight="1">
      <c r="A163" s="31"/>
      <c r="B163" s="32"/>
      <c r="C163" s="199" t="s">
        <v>76</v>
      </c>
      <c r="D163" s="199" t="s">
        <v>130</v>
      </c>
      <c r="E163" s="200" t="s">
        <v>695</v>
      </c>
      <c r="F163" s="201" t="s">
        <v>696</v>
      </c>
      <c r="G163" s="202" t="s">
        <v>413</v>
      </c>
      <c r="H163" s="203">
        <v>4</v>
      </c>
      <c r="I163" s="204"/>
      <c r="J163" s="205">
        <f t="shared" si="10"/>
        <v>0</v>
      </c>
      <c r="K163" s="206"/>
      <c r="L163" s="36"/>
      <c r="M163" s="207" t="s">
        <v>1</v>
      </c>
      <c r="N163" s="208" t="s">
        <v>41</v>
      </c>
      <c r="O163" s="68"/>
      <c r="P163" s="209">
        <f t="shared" si="11"/>
        <v>0</v>
      </c>
      <c r="Q163" s="209">
        <v>0</v>
      </c>
      <c r="R163" s="209">
        <f t="shared" si="12"/>
        <v>0</v>
      </c>
      <c r="S163" s="209">
        <v>0</v>
      </c>
      <c r="T163" s="210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1" t="s">
        <v>134</v>
      </c>
      <c r="AT163" s="211" t="s">
        <v>130</v>
      </c>
      <c r="AU163" s="211" t="s">
        <v>86</v>
      </c>
      <c r="AY163" s="14" t="s">
        <v>129</v>
      </c>
      <c r="BE163" s="212">
        <f t="shared" si="14"/>
        <v>0</v>
      </c>
      <c r="BF163" s="212">
        <f t="shared" si="15"/>
        <v>0</v>
      </c>
      <c r="BG163" s="212">
        <f t="shared" si="16"/>
        <v>0</v>
      </c>
      <c r="BH163" s="212">
        <f t="shared" si="17"/>
        <v>0</v>
      </c>
      <c r="BI163" s="212">
        <f t="shared" si="18"/>
        <v>0</v>
      </c>
      <c r="BJ163" s="14" t="s">
        <v>84</v>
      </c>
      <c r="BK163" s="212">
        <f t="shared" si="19"/>
        <v>0</v>
      </c>
      <c r="BL163" s="14" t="s">
        <v>134</v>
      </c>
      <c r="BM163" s="211" t="s">
        <v>143</v>
      </c>
    </row>
    <row r="164" spans="1:65" s="2" customFormat="1" ht="21.75" customHeight="1">
      <c r="A164" s="31"/>
      <c r="B164" s="32"/>
      <c r="C164" s="199" t="s">
        <v>76</v>
      </c>
      <c r="D164" s="199" t="s">
        <v>130</v>
      </c>
      <c r="E164" s="200" t="s">
        <v>697</v>
      </c>
      <c r="F164" s="201" t="s">
        <v>698</v>
      </c>
      <c r="G164" s="202" t="s">
        <v>413</v>
      </c>
      <c r="H164" s="203">
        <v>1</v>
      </c>
      <c r="I164" s="204"/>
      <c r="J164" s="205">
        <f t="shared" si="10"/>
        <v>0</v>
      </c>
      <c r="K164" s="206"/>
      <c r="L164" s="36"/>
      <c r="M164" s="207" t="s">
        <v>1</v>
      </c>
      <c r="N164" s="208" t="s">
        <v>41</v>
      </c>
      <c r="O164" s="68"/>
      <c r="P164" s="209">
        <f t="shared" si="11"/>
        <v>0</v>
      </c>
      <c r="Q164" s="209">
        <v>0</v>
      </c>
      <c r="R164" s="209">
        <f t="shared" si="12"/>
        <v>0</v>
      </c>
      <c r="S164" s="209">
        <v>0</v>
      </c>
      <c r="T164" s="210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1" t="s">
        <v>134</v>
      </c>
      <c r="AT164" s="211" t="s">
        <v>130</v>
      </c>
      <c r="AU164" s="211" t="s">
        <v>86</v>
      </c>
      <c r="AY164" s="14" t="s">
        <v>129</v>
      </c>
      <c r="BE164" s="212">
        <f t="shared" si="14"/>
        <v>0</v>
      </c>
      <c r="BF164" s="212">
        <f t="shared" si="15"/>
        <v>0</v>
      </c>
      <c r="BG164" s="212">
        <f t="shared" si="16"/>
        <v>0</v>
      </c>
      <c r="BH164" s="212">
        <f t="shared" si="17"/>
        <v>0</v>
      </c>
      <c r="BI164" s="212">
        <f t="shared" si="18"/>
        <v>0</v>
      </c>
      <c r="BJ164" s="14" t="s">
        <v>84</v>
      </c>
      <c r="BK164" s="212">
        <f t="shared" si="19"/>
        <v>0</v>
      </c>
      <c r="BL164" s="14" t="s">
        <v>134</v>
      </c>
      <c r="BM164" s="211" t="s">
        <v>699</v>
      </c>
    </row>
    <row r="165" spans="1:65" s="2" customFormat="1" ht="21.75" customHeight="1">
      <c r="A165" s="31"/>
      <c r="B165" s="32"/>
      <c r="C165" s="199" t="s">
        <v>76</v>
      </c>
      <c r="D165" s="199" t="s">
        <v>130</v>
      </c>
      <c r="E165" s="200" t="s">
        <v>700</v>
      </c>
      <c r="F165" s="201" t="s">
        <v>701</v>
      </c>
      <c r="G165" s="202" t="s">
        <v>413</v>
      </c>
      <c r="H165" s="203">
        <v>2</v>
      </c>
      <c r="I165" s="204"/>
      <c r="J165" s="205">
        <f t="shared" si="10"/>
        <v>0</v>
      </c>
      <c r="K165" s="206"/>
      <c r="L165" s="36"/>
      <c r="M165" s="207" t="s">
        <v>1</v>
      </c>
      <c r="N165" s="208" t="s">
        <v>41</v>
      </c>
      <c r="O165" s="68"/>
      <c r="P165" s="209">
        <f t="shared" si="11"/>
        <v>0</v>
      </c>
      <c r="Q165" s="209">
        <v>0</v>
      </c>
      <c r="R165" s="209">
        <f t="shared" si="12"/>
        <v>0</v>
      </c>
      <c r="S165" s="209">
        <v>0</v>
      </c>
      <c r="T165" s="210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1" t="s">
        <v>134</v>
      </c>
      <c r="AT165" s="211" t="s">
        <v>130</v>
      </c>
      <c r="AU165" s="211" t="s">
        <v>86</v>
      </c>
      <c r="AY165" s="14" t="s">
        <v>129</v>
      </c>
      <c r="BE165" s="212">
        <f t="shared" si="14"/>
        <v>0</v>
      </c>
      <c r="BF165" s="212">
        <f t="shared" si="15"/>
        <v>0</v>
      </c>
      <c r="BG165" s="212">
        <f t="shared" si="16"/>
        <v>0</v>
      </c>
      <c r="BH165" s="212">
        <f t="shared" si="17"/>
        <v>0</v>
      </c>
      <c r="BI165" s="212">
        <f t="shared" si="18"/>
        <v>0</v>
      </c>
      <c r="BJ165" s="14" t="s">
        <v>84</v>
      </c>
      <c r="BK165" s="212">
        <f t="shared" si="19"/>
        <v>0</v>
      </c>
      <c r="BL165" s="14" t="s">
        <v>134</v>
      </c>
      <c r="BM165" s="211" t="s">
        <v>448</v>
      </c>
    </row>
    <row r="166" spans="1:65" s="2" customFormat="1" ht="21.75" customHeight="1">
      <c r="A166" s="31"/>
      <c r="B166" s="32"/>
      <c r="C166" s="199" t="s">
        <v>76</v>
      </c>
      <c r="D166" s="199" t="s">
        <v>130</v>
      </c>
      <c r="E166" s="200" t="s">
        <v>702</v>
      </c>
      <c r="F166" s="201" t="s">
        <v>703</v>
      </c>
      <c r="G166" s="202" t="s">
        <v>413</v>
      </c>
      <c r="H166" s="203">
        <v>1</v>
      </c>
      <c r="I166" s="204"/>
      <c r="J166" s="205">
        <f t="shared" si="10"/>
        <v>0</v>
      </c>
      <c r="K166" s="206"/>
      <c r="L166" s="36"/>
      <c r="M166" s="207" t="s">
        <v>1</v>
      </c>
      <c r="N166" s="208" t="s">
        <v>41</v>
      </c>
      <c r="O166" s="68"/>
      <c r="P166" s="209">
        <f t="shared" si="11"/>
        <v>0</v>
      </c>
      <c r="Q166" s="209">
        <v>0</v>
      </c>
      <c r="R166" s="209">
        <f t="shared" si="12"/>
        <v>0</v>
      </c>
      <c r="S166" s="209">
        <v>0</v>
      </c>
      <c r="T166" s="210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1" t="s">
        <v>134</v>
      </c>
      <c r="AT166" s="211" t="s">
        <v>130</v>
      </c>
      <c r="AU166" s="211" t="s">
        <v>86</v>
      </c>
      <c r="AY166" s="14" t="s">
        <v>129</v>
      </c>
      <c r="BE166" s="212">
        <f t="shared" si="14"/>
        <v>0</v>
      </c>
      <c r="BF166" s="212">
        <f t="shared" si="15"/>
        <v>0</v>
      </c>
      <c r="BG166" s="212">
        <f t="shared" si="16"/>
        <v>0</v>
      </c>
      <c r="BH166" s="212">
        <f t="shared" si="17"/>
        <v>0</v>
      </c>
      <c r="BI166" s="212">
        <f t="shared" si="18"/>
        <v>0</v>
      </c>
      <c r="BJ166" s="14" t="s">
        <v>84</v>
      </c>
      <c r="BK166" s="212">
        <f t="shared" si="19"/>
        <v>0</v>
      </c>
      <c r="BL166" s="14" t="s">
        <v>134</v>
      </c>
      <c r="BM166" s="211" t="s">
        <v>456</v>
      </c>
    </row>
    <row r="167" spans="1:65" s="2" customFormat="1" ht="16.5" customHeight="1">
      <c r="A167" s="31"/>
      <c r="B167" s="32"/>
      <c r="C167" s="199" t="s">
        <v>76</v>
      </c>
      <c r="D167" s="199" t="s">
        <v>130</v>
      </c>
      <c r="E167" s="200" t="s">
        <v>704</v>
      </c>
      <c r="F167" s="201" t="s">
        <v>705</v>
      </c>
      <c r="G167" s="202" t="s">
        <v>413</v>
      </c>
      <c r="H167" s="203">
        <v>1</v>
      </c>
      <c r="I167" s="204"/>
      <c r="J167" s="205">
        <f t="shared" si="10"/>
        <v>0</v>
      </c>
      <c r="K167" s="206"/>
      <c r="L167" s="36"/>
      <c r="M167" s="207" t="s">
        <v>1</v>
      </c>
      <c r="N167" s="208" t="s">
        <v>41</v>
      </c>
      <c r="O167" s="68"/>
      <c r="P167" s="209">
        <f t="shared" si="11"/>
        <v>0</v>
      </c>
      <c r="Q167" s="209">
        <v>0</v>
      </c>
      <c r="R167" s="209">
        <f t="shared" si="12"/>
        <v>0</v>
      </c>
      <c r="S167" s="209">
        <v>0</v>
      </c>
      <c r="T167" s="210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1" t="s">
        <v>134</v>
      </c>
      <c r="AT167" s="211" t="s">
        <v>130</v>
      </c>
      <c r="AU167" s="211" t="s">
        <v>86</v>
      </c>
      <c r="AY167" s="14" t="s">
        <v>129</v>
      </c>
      <c r="BE167" s="212">
        <f t="shared" si="14"/>
        <v>0</v>
      </c>
      <c r="BF167" s="212">
        <f t="shared" si="15"/>
        <v>0</v>
      </c>
      <c r="BG167" s="212">
        <f t="shared" si="16"/>
        <v>0</v>
      </c>
      <c r="BH167" s="212">
        <f t="shared" si="17"/>
        <v>0</v>
      </c>
      <c r="BI167" s="212">
        <f t="shared" si="18"/>
        <v>0</v>
      </c>
      <c r="BJ167" s="14" t="s">
        <v>84</v>
      </c>
      <c r="BK167" s="212">
        <f t="shared" si="19"/>
        <v>0</v>
      </c>
      <c r="BL167" s="14" t="s">
        <v>134</v>
      </c>
      <c r="BM167" s="211" t="s">
        <v>706</v>
      </c>
    </row>
    <row r="168" spans="1:65" s="2" customFormat="1" ht="16.5" customHeight="1">
      <c r="A168" s="31"/>
      <c r="B168" s="32"/>
      <c r="C168" s="199" t="s">
        <v>76</v>
      </c>
      <c r="D168" s="199" t="s">
        <v>130</v>
      </c>
      <c r="E168" s="200" t="s">
        <v>707</v>
      </c>
      <c r="F168" s="201" t="s">
        <v>708</v>
      </c>
      <c r="G168" s="202" t="s">
        <v>413</v>
      </c>
      <c r="H168" s="203">
        <v>1</v>
      </c>
      <c r="I168" s="204"/>
      <c r="J168" s="205">
        <f t="shared" si="10"/>
        <v>0</v>
      </c>
      <c r="K168" s="206"/>
      <c r="L168" s="36"/>
      <c r="M168" s="207" t="s">
        <v>1</v>
      </c>
      <c r="N168" s="208" t="s">
        <v>41</v>
      </c>
      <c r="O168" s="68"/>
      <c r="P168" s="209">
        <f t="shared" si="11"/>
        <v>0</v>
      </c>
      <c r="Q168" s="209">
        <v>0</v>
      </c>
      <c r="R168" s="209">
        <f t="shared" si="12"/>
        <v>0</v>
      </c>
      <c r="S168" s="209">
        <v>0</v>
      </c>
      <c r="T168" s="210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1" t="s">
        <v>134</v>
      </c>
      <c r="AT168" s="211" t="s">
        <v>130</v>
      </c>
      <c r="AU168" s="211" t="s">
        <v>86</v>
      </c>
      <c r="AY168" s="14" t="s">
        <v>129</v>
      </c>
      <c r="BE168" s="212">
        <f t="shared" si="14"/>
        <v>0</v>
      </c>
      <c r="BF168" s="212">
        <f t="shared" si="15"/>
        <v>0</v>
      </c>
      <c r="BG168" s="212">
        <f t="shared" si="16"/>
        <v>0</v>
      </c>
      <c r="BH168" s="212">
        <f t="shared" si="17"/>
        <v>0</v>
      </c>
      <c r="BI168" s="212">
        <f t="shared" si="18"/>
        <v>0</v>
      </c>
      <c r="BJ168" s="14" t="s">
        <v>84</v>
      </c>
      <c r="BK168" s="212">
        <f t="shared" si="19"/>
        <v>0</v>
      </c>
      <c r="BL168" s="14" t="s">
        <v>134</v>
      </c>
      <c r="BM168" s="211" t="s">
        <v>709</v>
      </c>
    </row>
    <row r="169" spans="1:65" s="2" customFormat="1" ht="16.5" customHeight="1">
      <c r="A169" s="31"/>
      <c r="B169" s="32"/>
      <c r="C169" s="199" t="s">
        <v>76</v>
      </c>
      <c r="D169" s="199" t="s">
        <v>130</v>
      </c>
      <c r="E169" s="200" t="s">
        <v>710</v>
      </c>
      <c r="F169" s="201" t="s">
        <v>711</v>
      </c>
      <c r="G169" s="202" t="s">
        <v>632</v>
      </c>
      <c r="H169" s="203">
        <v>4</v>
      </c>
      <c r="I169" s="204"/>
      <c r="J169" s="205">
        <f t="shared" si="10"/>
        <v>0</v>
      </c>
      <c r="K169" s="206"/>
      <c r="L169" s="36"/>
      <c r="M169" s="207" t="s">
        <v>1</v>
      </c>
      <c r="N169" s="208" t="s">
        <v>41</v>
      </c>
      <c r="O169" s="68"/>
      <c r="P169" s="209">
        <f t="shared" si="11"/>
        <v>0</v>
      </c>
      <c r="Q169" s="209">
        <v>0</v>
      </c>
      <c r="R169" s="209">
        <f t="shared" si="12"/>
        <v>0</v>
      </c>
      <c r="S169" s="209">
        <v>0</v>
      </c>
      <c r="T169" s="210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1" t="s">
        <v>134</v>
      </c>
      <c r="AT169" s="211" t="s">
        <v>130</v>
      </c>
      <c r="AU169" s="211" t="s">
        <v>86</v>
      </c>
      <c r="AY169" s="14" t="s">
        <v>129</v>
      </c>
      <c r="BE169" s="212">
        <f t="shared" si="14"/>
        <v>0</v>
      </c>
      <c r="BF169" s="212">
        <f t="shared" si="15"/>
        <v>0</v>
      </c>
      <c r="BG169" s="212">
        <f t="shared" si="16"/>
        <v>0</v>
      </c>
      <c r="BH169" s="212">
        <f t="shared" si="17"/>
        <v>0</v>
      </c>
      <c r="BI169" s="212">
        <f t="shared" si="18"/>
        <v>0</v>
      </c>
      <c r="BJ169" s="14" t="s">
        <v>84</v>
      </c>
      <c r="BK169" s="212">
        <f t="shared" si="19"/>
        <v>0</v>
      </c>
      <c r="BL169" s="14" t="s">
        <v>134</v>
      </c>
      <c r="BM169" s="211" t="s">
        <v>527</v>
      </c>
    </row>
    <row r="170" spans="1:65" s="2" customFormat="1" ht="21.75" customHeight="1">
      <c r="A170" s="31"/>
      <c r="B170" s="32"/>
      <c r="C170" s="199" t="s">
        <v>76</v>
      </c>
      <c r="D170" s="199" t="s">
        <v>130</v>
      </c>
      <c r="E170" s="200" t="s">
        <v>712</v>
      </c>
      <c r="F170" s="201" t="s">
        <v>713</v>
      </c>
      <c r="G170" s="202" t="s">
        <v>413</v>
      </c>
      <c r="H170" s="203">
        <v>4</v>
      </c>
      <c r="I170" s="204"/>
      <c r="J170" s="205">
        <f t="shared" si="10"/>
        <v>0</v>
      </c>
      <c r="K170" s="206"/>
      <c r="L170" s="36"/>
      <c r="M170" s="207" t="s">
        <v>1</v>
      </c>
      <c r="N170" s="208" t="s">
        <v>41</v>
      </c>
      <c r="O170" s="68"/>
      <c r="P170" s="209">
        <f t="shared" si="11"/>
        <v>0</v>
      </c>
      <c r="Q170" s="209">
        <v>0</v>
      </c>
      <c r="R170" s="209">
        <f t="shared" si="12"/>
        <v>0</v>
      </c>
      <c r="S170" s="209">
        <v>0</v>
      </c>
      <c r="T170" s="210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1" t="s">
        <v>134</v>
      </c>
      <c r="AT170" s="211" t="s">
        <v>130</v>
      </c>
      <c r="AU170" s="211" t="s">
        <v>86</v>
      </c>
      <c r="AY170" s="14" t="s">
        <v>129</v>
      </c>
      <c r="BE170" s="212">
        <f t="shared" si="14"/>
        <v>0</v>
      </c>
      <c r="BF170" s="212">
        <f t="shared" si="15"/>
        <v>0</v>
      </c>
      <c r="BG170" s="212">
        <f t="shared" si="16"/>
        <v>0</v>
      </c>
      <c r="BH170" s="212">
        <f t="shared" si="17"/>
        <v>0</v>
      </c>
      <c r="BI170" s="212">
        <f t="shared" si="18"/>
        <v>0</v>
      </c>
      <c r="BJ170" s="14" t="s">
        <v>84</v>
      </c>
      <c r="BK170" s="212">
        <f t="shared" si="19"/>
        <v>0</v>
      </c>
      <c r="BL170" s="14" t="s">
        <v>134</v>
      </c>
      <c r="BM170" s="211" t="s">
        <v>281</v>
      </c>
    </row>
    <row r="171" spans="1:65" s="2" customFormat="1" ht="21.75" customHeight="1">
      <c r="A171" s="31"/>
      <c r="B171" s="32"/>
      <c r="C171" s="199" t="s">
        <v>76</v>
      </c>
      <c r="D171" s="199" t="s">
        <v>130</v>
      </c>
      <c r="E171" s="200" t="s">
        <v>714</v>
      </c>
      <c r="F171" s="201" t="s">
        <v>715</v>
      </c>
      <c r="G171" s="202" t="s">
        <v>632</v>
      </c>
      <c r="H171" s="203">
        <v>1</v>
      </c>
      <c r="I171" s="204"/>
      <c r="J171" s="205">
        <f t="shared" si="10"/>
        <v>0</v>
      </c>
      <c r="K171" s="206"/>
      <c r="L171" s="36"/>
      <c r="M171" s="207" t="s">
        <v>1</v>
      </c>
      <c r="N171" s="208" t="s">
        <v>41</v>
      </c>
      <c r="O171" s="68"/>
      <c r="P171" s="209">
        <f t="shared" si="11"/>
        <v>0</v>
      </c>
      <c r="Q171" s="209">
        <v>0</v>
      </c>
      <c r="R171" s="209">
        <f t="shared" si="12"/>
        <v>0</v>
      </c>
      <c r="S171" s="209">
        <v>0</v>
      </c>
      <c r="T171" s="210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1" t="s">
        <v>134</v>
      </c>
      <c r="AT171" s="211" t="s">
        <v>130</v>
      </c>
      <c r="AU171" s="211" t="s">
        <v>86</v>
      </c>
      <c r="AY171" s="14" t="s">
        <v>129</v>
      </c>
      <c r="BE171" s="212">
        <f t="shared" si="14"/>
        <v>0</v>
      </c>
      <c r="BF171" s="212">
        <f t="shared" si="15"/>
        <v>0</v>
      </c>
      <c r="BG171" s="212">
        <f t="shared" si="16"/>
        <v>0</v>
      </c>
      <c r="BH171" s="212">
        <f t="shared" si="17"/>
        <v>0</v>
      </c>
      <c r="BI171" s="212">
        <f t="shared" si="18"/>
        <v>0</v>
      </c>
      <c r="BJ171" s="14" t="s">
        <v>84</v>
      </c>
      <c r="BK171" s="212">
        <f t="shared" si="19"/>
        <v>0</v>
      </c>
      <c r="BL171" s="14" t="s">
        <v>134</v>
      </c>
      <c r="BM171" s="211" t="s">
        <v>350</v>
      </c>
    </row>
    <row r="172" spans="1:65" s="12" customFormat="1" ht="22.9" customHeight="1">
      <c r="B172" s="185"/>
      <c r="C172" s="186"/>
      <c r="D172" s="187" t="s">
        <v>75</v>
      </c>
      <c r="E172" s="213" t="s">
        <v>716</v>
      </c>
      <c r="F172" s="213" t="s">
        <v>717</v>
      </c>
      <c r="G172" s="186"/>
      <c r="H172" s="186"/>
      <c r="I172" s="189"/>
      <c r="J172" s="214">
        <f>BK172</f>
        <v>0</v>
      </c>
      <c r="K172" s="186"/>
      <c r="L172" s="191"/>
      <c r="M172" s="192"/>
      <c r="N172" s="193"/>
      <c r="O172" s="193"/>
      <c r="P172" s="194">
        <f>SUM(P173:P176)</f>
        <v>0</v>
      </c>
      <c r="Q172" s="193"/>
      <c r="R172" s="194">
        <f>SUM(R173:R176)</f>
        <v>0</v>
      </c>
      <c r="S172" s="193"/>
      <c r="T172" s="195">
        <f>SUM(T173:T176)</f>
        <v>0</v>
      </c>
      <c r="AR172" s="196" t="s">
        <v>84</v>
      </c>
      <c r="AT172" s="197" t="s">
        <v>75</v>
      </c>
      <c r="AU172" s="197" t="s">
        <v>84</v>
      </c>
      <c r="AY172" s="196" t="s">
        <v>129</v>
      </c>
      <c r="BK172" s="198">
        <f>SUM(BK173:BK176)</f>
        <v>0</v>
      </c>
    </row>
    <row r="173" spans="1:65" s="2" customFormat="1" ht="33" customHeight="1">
      <c r="A173" s="31"/>
      <c r="B173" s="32"/>
      <c r="C173" s="199" t="s">
        <v>76</v>
      </c>
      <c r="D173" s="199" t="s">
        <v>130</v>
      </c>
      <c r="E173" s="200" t="s">
        <v>718</v>
      </c>
      <c r="F173" s="201" t="s">
        <v>719</v>
      </c>
      <c r="G173" s="202" t="s">
        <v>632</v>
      </c>
      <c r="H173" s="203">
        <v>1</v>
      </c>
      <c r="I173" s="204"/>
      <c r="J173" s="205">
        <f>ROUND(I173*H173,2)</f>
        <v>0</v>
      </c>
      <c r="K173" s="206"/>
      <c r="L173" s="36"/>
      <c r="M173" s="207" t="s">
        <v>1</v>
      </c>
      <c r="N173" s="208" t="s">
        <v>41</v>
      </c>
      <c r="O173" s="68"/>
      <c r="P173" s="209">
        <f>O173*H173</f>
        <v>0</v>
      </c>
      <c r="Q173" s="209">
        <v>0</v>
      </c>
      <c r="R173" s="209">
        <f>Q173*H173</f>
        <v>0</v>
      </c>
      <c r="S173" s="209">
        <v>0</v>
      </c>
      <c r="T173" s="210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1" t="s">
        <v>134</v>
      </c>
      <c r="AT173" s="211" t="s">
        <v>130</v>
      </c>
      <c r="AU173" s="211" t="s">
        <v>86</v>
      </c>
      <c r="AY173" s="14" t="s">
        <v>129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4" t="s">
        <v>84</v>
      </c>
      <c r="BK173" s="212">
        <f>ROUND(I173*H173,2)</f>
        <v>0</v>
      </c>
      <c r="BL173" s="14" t="s">
        <v>134</v>
      </c>
      <c r="BM173" s="211" t="s">
        <v>226</v>
      </c>
    </row>
    <row r="174" spans="1:65" s="2" customFormat="1" ht="21.75" customHeight="1">
      <c r="A174" s="31"/>
      <c r="B174" s="32"/>
      <c r="C174" s="199" t="s">
        <v>76</v>
      </c>
      <c r="D174" s="199" t="s">
        <v>130</v>
      </c>
      <c r="E174" s="200" t="s">
        <v>720</v>
      </c>
      <c r="F174" s="201" t="s">
        <v>721</v>
      </c>
      <c r="G174" s="202" t="s">
        <v>413</v>
      </c>
      <c r="H174" s="203">
        <v>1</v>
      </c>
      <c r="I174" s="204"/>
      <c r="J174" s="205">
        <f>ROUND(I174*H174,2)</f>
        <v>0</v>
      </c>
      <c r="K174" s="206"/>
      <c r="L174" s="36"/>
      <c r="M174" s="207" t="s">
        <v>1</v>
      </c>
      <c r="N174" s="208" t="s">
        <v>41</v>
      </c>
      <c r="O174" s="68"/>
      <c r="P174" s="209">
        <f>O174*H174</f>
        <v>0</v>
      </c>
      <c r="Q174" s="209">
        <v>0</v>
      </c>
      <c r="R174" s="209">
        <f>Q174*H174</f>
        <v>0</v>
      </c>
      <c r="S174" s="209">
        <v>0</v>
      </c>
      <c r="T174" s="210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1" t="s">
        <v>134</v>
      </c>
      <c r="AT174" s="211" t="s">
        <v>130</v>
      </c>
      <c r="AU174" s="211" t="s">
        <v>86</v>
      </c>
      <c r="AY174" s="14" t="s">
        <v>129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4" t="s">
        <v>84</v>
      </c>
      <c r="BK174" s="212">
        <f>ROUND(I174*H174,2)</f>
        <v>0</v>
      </c>
      <c r="BL174" s="14" t="s">
        <v>134</v>
      </c>
      <c r="BM174" s="211" t="s">
        <v>485</v>
      </c>
    </row>
    <row r="175" spans="1:65" s="2" customFormat="1" ht="21.75" customHeight="1">
      <c r="A175" s="31"/>
      <c r="B175" s="32"/>
      <c r="C175" s="199" t="s">
        <v>76</v>
      </c>
      <c r="D175" s="199" t="s">
        <v>130</v>
      </c>
      <c r="E175" s="200" t="s">
        <v>702</v>
      </c>
      <c r="F175" s="201" t="s">
        <v>703</v>
      </c>
      <c r="G175" s="202" t="s">
        <v>413</v>
      </c>
      <c r="H175" s="203">
        <v>1</v>
      </c>
      <c r="I175" s="204"/>
      <c r="J175" s="205">
        <f>ROUND(I175*H175,2)</f>
        <v>0</v>
      </c>
      <c r="K175" s="206"/>
      <c r="L175" s="36"/>
      <c r="M175" s="207" t="s">
        <v>1</v>
      </c>
      <c r="N175" s="208" t="s">
        <v>41</v>
      </c>
      <c r="O175" s="68"/>
      <c r="P175" s="209">
        <f>O175*H175</f>
        <v>0</v>
      </c>
      <c r="Q175" s="209">
        <v>0</v>
      </c>
      <c r="R175" s="209">
        <f>Q175*H175</f>
        <v>0</v>
      </c>
      <c r="S175" s="209">
        <v>0</v>
      </c>
      <c r="T175" s="210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1" t="s">
        <v>134</v>
      </c>
      <c r="AT175" s="211" t="s">
        <v>130</v>
      </c>
      <c r="AU175" s="211" t="s">
        <v>86</v>
      </c>
      <c r="AY175" s="14" t="s">
        <v>129</v>
      </c>
      <c r="BE175" s="212">
        <f>IF(N175="základní",J175,0)</f>
        <v>0</v>
      </c>
      <c r="BF175" s="212">
        <f>IF(N175="snížená",J175,0)</f>
        <v>0</v>
      </c>
      <c r="BG175" s="212">
        <f>IF(N175="zákl. přenesená",J175,0)</f>
        <v>0</v>
      </c>
      <c r="BH175" s="212">
        <f>IF(N175="sníž. přenesená",J175,0)</f>
        <v>0</v>
      </c>
      <c r="BI175" s="212">
        <f>IF(N175="nulová",J175,0)</f>
        <v>0</v>
      </c>
      <c r="BJ175" s="14" t="s">
        <v>84</v>
      </c>
      <c r="BK175" s="212">
        <f>ROUND(I175*H175,2)</f>
        <v>0</v>
      </c>
      <c r="BL175" s="14" t="s">
        <v>134</v>
      </c>
      <c r="BM175" s="211" t="s">
        <v>191</v>
      </c>
    </row>
    <row r="176" spans="1:65" s="2" customFormat="1" ht="16.5" customHeight="1">
      <c r="A176" s="31"/>
      <c r="B176" s="32"/>
      <c r="C176" s="199" t="s">
        <v>76</v>
      </c>
      <c r="D176" s="199" t="s">
        <v>130</v>
      </c>
      <c r="E176" s="200" t="s">
        <v>722</v>
      </c>
      <c r="F176" s="201" t="s">
        <v>723</v>
      </c>
      <c r="G176" s="202" t="s">
        <v>632</v>
      </c>
      <c r="H176" s="203">
        <v>1</v>
      </c>
      <c r="I176" s="204"/>
      <c r="J176" s="205">
        <f>ROUND(I176*H176,2)</f>
        <v>0</v>
      </c>
      <c r="K176" s="206"/>
      <c r="L176" s="36"/>
      <c r="M176" s="207" t="s">
        <v>1</v>
      </c>
      <c r="N176" s="208" t="s">
        <v>41</v>
      </c>
      <c r="O176" s="68"/>
      <c r="P176" s="209">
        <f>O176*H176</f>
        <v>0</v>
      </c>
      <c r="Q176" s="209">
        <v>0</v>
      </c>
      <c r="R176" s="209">
        <f>Q176*H176</f>
        <v>0</v>
      </c>
      <c r="S176" s="209">
        <v>0</v>
      </c>
      <c r="T176" s="210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1" t="s">
        <v>134</v>
      </c>
      <c r="AT176" s="211" t="s">
        <v>130</v>
      </c>
      <c r="AU176" s="211" t="s">
        <v>86</v>
      </c>
      <c r="AY176" s="14" t="s">
        <v>129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4" t="s">
        <v>84</v>
      </c>
      <c r="BK176" s="212">
        <f>ROUND(I176*H176,2)</f>
        <v>0</v>
      </c>
      <c r="BL176" s="14" t="s">
        <v>134</v>
      </c>
      <c r="BM176" s="211" t="s">
        <v>315</v>
      </c>
    </row>
    <row r="177" spans="1:65" s="12" customFormat="1" ht="22.9" customHeight="1">
      <c r="B177" s="185"/>
      <c r="C177" s="186"/>
      <c r="D177" s="187" t="s">
        <v>75</v>
      </c>
      <c r="E177" s="213" t="s">
        <v>724</v>
      </c>
      <c r="F177" s="213" t="s">
        <v>725</v>
      </c>
      <c r="G177" s="186"/>
      <c r="H177" s="186"/>
      <c r="I177" s="189"/>
      <c r="J177" s="214">
        <f>BK177</f>
        <v>0</v>
      </c>
      <c r="K177" s="186"/>
      <c r="L177" s="191"/>
      <c r="M177" s="192"/>
      <c r="N177" s="193"/>
      <c r="O177" s="193"/>
      <c r="P177" s="194">
        <f>SUM(P178:P184)</f>
        <v>0</v>
      </c>
      <c r="Q177" s="193"/>
      <c r="R177" s="194">
        <f>SUM(R178:R184)</f>
        <v>0</v>
      </c>
      <c r="S177" s="193"/>
      <c r="T177" s="195">
        <f>SUM(T178:T184)</f>
        <v>0</v>
      </c>
      <c r="AR177" s="196" t="s">
        <v>84</v>
      </c>
      <c r="AT177" s="197" t="s">
        <v>75</v>
      </c>
      <c r="AU177" s="197" t="s">
        <v>84</v>
      </c>
      <c r="AY177" s="196" t="s">
        <v>129</v>
      </c>
      <c r="BK177" s="198">
        <f>SUM(BK178:BK184)</f>
        <v>0</v>
      </c>
    </row>
    <row r="178" spans="1:65" s="2" customFormat="1" ht="21.75" customHeight="1">
      <c r="A178" s="31"/>
      <c r="B178" s="32"/>
      <c r="C178" s="199" t="s">
        <v>76</v>
      </c>
      <c r="D178" s="199" t="s">
        <v>130</v>
      </c>
      <c r="E178" s="200" t="s">
        <v>726</v>
      </c>
      <c r="F178" s="201" t="s">
        <v>727</v>
      </c>
      <c r="G178" s="202" t="s">
        <v>413</v>
      </c>
      <c r="H178" s="203">
        <v>0</v>
      </c>
      <c r="I178" s="204"/>
      <c r="J178" s="205">
        <f t="shared" ref="J178:J184" si="20">ROUND(I178*H178,2)</f>
        <v>0</v>
      </c>
      <c r="K178" s="206"/>
      <c r="L178" s="36"/>
      <c r="M178" s="207" t="s">
        <v>1</v>
      </c>
      <c r="N178" s="208" t="s">
        <v>41</v>
      </c>
      <c r="O178" s="68"/>
      <c r="P178" s="209">
        <f t="shared" ref="P178:P184" si="21">O178*H178</f>
        <v>0</v>
      </c>
      <c r="Q178" s="209">
        <v>0</v>
      </c>
      <c r="R178" s="209">
        <f t="shared" ref="R178:R184" si="22">Q178*H178</f>
        <v>0</v>
      </c>
      <c r="S178" s="209">
        <v>0</v>
      </c>
      <c r="T178" s="210">
        <f t="shared" ref="T178:T184" si="23"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1" t="s">
        <v>134</v>
      </c>
      <c r="AT178" s="211" t="s">
        <v>130</v>
      </c>
      <c r="AU178" s="211" t="s">
        <v>86</v>
      </c>
      <c r="AY178" s="14" t="s">
        <v>129</v>
      </c>
      <c r="BE178" s="212">
        <f t="shared" ref="BE178:BE184" si="24">IF(N178="základní",J178,0)</f>
        <v>0</v>
      </c>
      <c r="BF178" s="212">
        <f t="shared" ref="BF178:BF184" si="25">IF(N178="snížená",J178,0)</f>
        <v>0</v>
      </c>
      <c r="BG178" s="212">
        <f t="shared" ref="BG178:BG184" si="26">IF(N178="zákl. přenesená",J178,0)</f>
        <v>0</v>
      </c>
      <c r="BH178" s="212">
        <f t="shared" ref="BH178:BH184" si="27">IF(N178="sníž. přenesená",J178,0)</f>
        <v>0</v>
      </c>
      <c r="BI178" s="212">
        <f t="shared" ref="BI178:BI184" si="28">IF(N178="nulová",J178,0)</f>
        <v>0</v>
      </c>
      <c r="BJ178" s="14" t="s">
        <v>84</v>
      </c>
      <c r="BK178" s="212">
        <f t="shared" ref="BK178:BK184" si="29">ROUND(I178*H178,2)</f>
        <v>0</v>
      </c>
      <c r="BL178" s="14" t="s">
        <v>134</v>
      </c>
      <c r="BM178" s="211" t="s">
        <v>406</v>
      </c>
    </row>
    <row r="179" spans="1:65" s="2" customFormat="1" ht="33" customHeight="1">
      <c r="A179" s="31"/>
      <c r="B179" s="32"/>
      <c r="C179" s="199" t="s">
        <v>76</v>
      </c>
      <c r="D179" s="199" t="s">
        <v>130</v>
      </c>
      <c r="E179" s="200" t="s">
        <v>728</v>
      </c>
      <c r="F179" s="201" t="s">
        <v>729</v>
      </c>
      <c r="G179" s="202" t="s">
        <v>413</v>
      </c>
      <c r="H179" s="203">
        <v>0</v>
      </c>
      <c r="I179" s="204"/>
      <c r="J179" s="205">
        <f t="shared" si="20"/>
        <v>0</v>
      </c>
      <c r="K179" s="206"/>
      <c r="L179" s="36"/>
      <c r="M179" s="207" t="s">
        <v>1</v>
      </c>
      <c r="N179" s="208" t="s">
        <v>41</v>
      </c>
      <c r="O179" s="68"/>
      <c r="P179" s="209">
        <f t="shared" si="21"/>
        <v>0</v>
      </c>
      <c r="Q179" s="209">
        <v>0</v>
      </c>
      <c r="R179" s="209">
        <f t="shared" si="22"/>
        <v>0</v>
      </c>
      <c r="S179" s="209">
        <v>0</v>
      </c>
      <c r="T179" s="210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1" t="s">
        <v>134</v>
      </c>
      <c r="AT179" s="211" t="s">
        <v>130</v>
      </c>
      <c r="AU179" s="211" t="s">
        <v>86</v>
      </c>
      <c r="AY179" s="14" t="s">
        <v>129</v>
      </c>
      <c r="BE179" s="212">
        <f t="shared" si="24"/>
        <v>0</v>
      </c>
      <c r="BF179" s="212">
        <f t="shared" si="25"/>
        <v>0</v>
      </c>
      <c r="BG179" s="212">
        <f t="shared" si="26"/>
        <v>0</v>
      </c>
      <c r="BH179" s="212">
        <f t="shared" si="27"/>
        <v>0</v>
      </c>
      <c r="BI179" s="212">
        <f t="shared" si="28"/>
        <v>0</v>
      </c>
      <c r="BJ179" s="14" t="s">
        <v>84</v>
      </c>
      <c r="BK179" s="212">
        <f t="shared" si="29"/>
        <v>0</v>
      </c>
      <c r="BL179" s="14" t="s">
        <v>134</v>
      </c>
      <c r="BM179" s="211" t="s">
        <v>410</v>
      </c>
    </row>
    <row r="180" spans="1:65" s="2" customFormat="1" ht="21.75" customHeight="1">
      <c r="A180" s="31"/>
      <c r="B180" s="32"/>
      <c r="C180" s="199" t="s">
        <v>76</v>
      </c>
      <c r="D180" s="199" t="s">
        <v>130</v>
      </c>
      <c r="E180" s="200" t="s">
        <v>730</v>
      </c>
      <c r="F180" s="201" t="s">
        <v>731</v>
      </c>
      <c r="G180" s="202" t="s">
        <v>413</v>
      </c>
      <c r="H180" s="203">
        <v>0</v>
      </c>
      <c r="I180" s="204"/>
      <c r="J180" s="205">
        <f t="shared" si="20"/>
        <v>0</v>
      </c>
      <c r="K180" s="206"/>
      <c r="L180" s="36"/>
      <c r="M180" s="207" t="s">
        <v>1</v>
      </c>
      <c r="N180" s="208" t="s">
        <v>41</v>
      </c>
      <c r="O180" s="68"/>
      <c r="P180" s="209">
        <f t="shared" si="21"/>
        <v>0</v>
      </c>
      <c r="Q180" s="209">
        <v>0</v>
      </c>
      <c r="R180" s="209">
        <f t="shared" si="22"/>
        <v>0</v>
      </c>
      <c r="S180" s="209">
        <v>0</v>
      </c>
      <c r="T180" s="210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1" t="s">
        <v>134</v>
      </c>
      <c r="AT180" s="211" t="s">
        <v>130</v>
      </c>
      <c r="AU180" s="211" t="s">
        <v>86</v>
      </c>
      <c r="AY180" s="14" t="s">
        <v>129</v>
      </c>
      <c r="BE180" s="212">
        <f t="shared" si="24"/>
        <v>0</v>
      </c>
      <c r="BF180" s="212">
        <f t="shared" si="25"/>
        <v>0</v>
      </c>
      <c r="BG180" s="212">
        <f t="shared" si="26"/>
        <v>0</v>
      </c>
      <c r="BH180" s="212">
        <f t="shared" si="27"/>
        <v>0</v>
      </c>
      <c r="BI180" s="212">
        <f t="shared" si="28"/>
        <v>0</v>
      </c>
      <c r="BJ180" s="14" t="s">
        <v>84</v>
      </c>
      <c r="BK180" s="212">
        <f t="shared" si="29"/>
        <v>0</v>
      </c>
      <c r="BL180" s="14" t="s">
        <v>134</v>
      </c>
      <c r="BM180" s="211" t="s">
        <v>419</v>
      </c>
    </row>
    <row r="181" spans="1:65" s="2" customFormat="1" ht="21.75" customHeight="1">
      <c r="A181" s="31"/>
      <c r="B181" s="32"/>
      <c r="C181" s="199" t="s">
        <v>76</v>
      </c>
      <c r="D181" s="199" t="s">
        <v>130</v>
      </c>
      <c r="E181" s="200" t="s">
        <v>732</v>
      </c>
      <c r="F181" s="201" t="s">
        <v>733</v>
      </c>
      <c r="G181" s="202" t="s">
        <v>413</v>
      </c>
      <c r="H181" s="203">
        <v>0</v>
      </c>
      <c r="I181" s="204"/>
      <c r="J181" s="205">
        <f t="shared" si="20"/>
        <v>0</v>
      </c>
      <c r="K181" s="206"/>
      <c r="L181" s="36"/>
      <c r="M181" s="207" t="s">
        <v>1</v>
      </c>
      <c r="N181" s="208" t="s">
        <v>41</v>
      </c>
      <c r="O181" s="68"/>
      <c r="P181" s="209">
        <f t="shared" si="21"/>
        <v>0</v>
      </c>
      <c r="Q181" s="209">
        <v>0</v>
      </c>
      <c r="R181" s="209">
        <f t="shared" si="22"/>
        <v>0</v>
      </c>
      <c r="S181" s="209">
        <v>0</v>
      </c>
      <c r="T181" s="210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1" t="s">
        <v>134</v>
      </c>
      <c r="AT181" s="211" t="s">
        <v>130</v>
      </c>
      <c r="AU181" s="211" t="s">
        <v>86</v>
      </c>
      <c r="AY181" s="14" t="s">
        <v>129</v>
      </c>
      <c r="BE181" s="212">
        <f t="shared" si="24"/>
        <v>0</v>
      </c>
      <c r="BF181" s="212">
        <f t="shared" si="25"/>
        <v>0</v>
      </c>
      <c r="BG181" s="212">
        <f t="shared" si="26"/>
        <v>0</v>
      </c>
      <c r="BH181" s="212">
        <f t="shared" si="27"/>
        <v>0</v>
      </c>
      <c r="BI181" s="212">
        <f t="shared" si="28"/>
        <v>0</v>
      </c>
      <c r="BJ181" s="14" t="s">
        <v>84</v>
      </c>
      <c r="BK181" s="212">
        <f t="shared" si="29"/>
        <v>0</v>
      </c>
      <c r="BL181" s="14" t="s">
        <v>134</v>
      </c>
      <c r="BM181" s="211" t="s">
        <v>207</v>
      </c>
    </row>
    <row r="182" spans="1:65" s="2" customFormat="1" ht="21.75" customHeight="1">
      <c r="A182" s="31"/>
      <c r="B182" s="32"/>
      <c r="C182" s="199" t="s">
        <v>76</v>
      </c>
      <c r="D182" s="199" t="s">
        <v>130</v>
      </c>
      <c r="E182" s="200" t="s">
        <v>734</v>
      </c>
      <c r="F182" s="201" t="s">
        <v>735</v>
      </c>
      <c r="G182" s="202" t="s">
        <v>413</v>
      </c>
      <c r="H182" s="203">
        <v>0</v>
      </c>
      <c r="I182" s="204"/>
      <c r="J182" s="205">
        <f t="shared" si="20"/>
        <v>0</v>
      </c>
      <c r="K182" s="206"/>
      <c r="L182" s="36"/>
      <c r="M182" s="207" t="s">
        <v>1</v>
      </c>
      <c r="N182" s="208" t="s">
        <v>41</v>
      </c>
      <c r="O182" s="68"/>
      <c r="P182" s="209">
        <f t="shared" si="21"/>
        <v>0</v>
      </c>
      <c r="Q182" s="209">
        <v>0</v>
      </c>
      <c r="R182" s="209">
        <f t="shared" si="22"/>
        <v>0</v>
      </c>
      <c r="S182" s="209">
        <v>0</v>
      </c>
      <c r="T182" s="210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1" t="s">
        <v>134</v>
      </c>
      <c r="AT182" s="211" t="s">
        <v>130</v>
      </c>
      <c r="AU182" s="211" t="s">
        <v>86</v>
      </c>
      <c r="AY182" s="14" t="s">
        <v>129</v>
      </c>
      <c r="BE182" s="212">
        <f t="shared" si="24"/>
        <v>0</v>
      </c>
      <c r="BF182" s="212">
        <f t="shared" si="25"/>
        <v>0</v>
      </c>
      <c r="BG182" s="212">
        <f t="shared" si="26"/>
        <v>0</v>
      </c>
      <c r="BH182" s="212">
        <f t="shared" si="27"/>
        <v>0</v>
      </c>
      <c r="BI182" s="212">
        <f t="shared" si="28"/>
        <v>0</v>
      </c>
      <c r="BJ182" s="14" t="s">
        <v>84</v>
      </c>
      <c r="BK182" s="212">
        <f t="shared" si="29"/>
        <v>0</v>
      </c>
      <c r="BL182" s="14" t="s">
        <v>134</v>
      </c>
      <c r="BM182" s="211" t="s">
        <v>303</v>
      </c>
    </row>
    <row r="183" spans="1:65" s="2" customFormat="1" ht="16.5" customHeight="1">
      <c r="A183" s="31"/>
      <c r="B183" s="32"/>
      <c r="C183" s="199" t="s">
        <v>76</v>
      </c>
      <c r="D183" s="199" t="s">
        <v>130</v>
      </c>
      <c r="E183" s="200" t="s">
        <v>736</v>
      </c>
      <c r="F183" s="201" t="s">
        <v>737</v>
      </c>
      <c r="G183" s="202" t="s">
        <v>413</v>
      </c>
      <c r="H183" s="203">
        <v>0</v>
      </c>
      <c r="I183" s="204"/>
      <c r="J183" s="205">
        <f t="shared" si="20"/>
        <v>0</v>
      </c>
      <c r="K183" s="206"/>
      <c r="L183" s="36"/>
      <c r="M183" s="207" t="s">
        <v>1</v>
      </c>
      <c r="N183" s="208" t="s">
        <v>41</v>
      </c>
      <c r="O183" s="68"/>
      <c r="P183" s="209">
        <f t="shared" si="21"/>
        <v>0</v>
      </c>
      <c r="Q183" s="209">
        <v>0</v>
      </c>
      <c r="R183" s="209">
        <f t="shared" si="22"/>
        <v>0</v>
      </c>
      <c r="S183" s="209">
        <v>0</v>
      </c>
      <c r="T183" s="210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1" t="s">
        <v>134</v>
      </c>
      <c r="AT183" s="211" t="s">
        <v>130</v>
      </c>
      <c r="AU183" s="211" t="s">
        <v>86</v>
      </c>
      <c r="AY183" s="14" t="s">
        <v>129</v>
      </c>
      <c r="BE183" s="212">
        <f t="shared" si="24"/>
        <v>0</v>
      </c>
      <c r="BF183" s="212">
        <f t="shared" si="25"/>
        <v>0</v>
      </c>
      <c r="BG183" s="212">
        <f t="shared" si="26"/>
        <v>0</v>
      </c>
      <c r="BH183" s="212">
        <f t="shared" si="27"/>
        <v>0</v>
      </c>
      <c r="BI183" s="212">
        <f t="shared" si="28"/>
        <v>0</v>
      </c>
      <c r="BJ183" s="14" t="s">
        <v>84</v>
      </c>
      <c r="BK183" s="212">
        <f t="shared" si="29"/>
        <v>0</v>
      </c>
      <c r="BL183" s="14" t="s">
        <v>134</v>
      </c>
      <c r="BM183" s="211" t="s">
        <v>327</v>
      </c>
    </row>
    <row r="184" spans="1:65" s="2" customFormat="1" ht="16.5" customHeight="1">
      <c r="A184" s="31"/>
      <c r="B184" s="32"/>
      <c r="C184" s="199" t="s">
        <v>76</v>
      </c>
      <c r="D184" s="199" t="s">
        <v>130</v>
      </c>
      <c r="E184" s="200" t="s">
        <v>738</v>
      </c>
      <c r="F184" s="201" t="s">
        <v>739</v>
      </c>
      <c r="G184" s="202" t="s">
        <v>740</v>
      </c>
      <c r="H184" s="203">
        <v>0</v>
      </c>
      <c r="I184" s="204"/>
      <c r="J184" s="205">
        <f t="shared" si="20"/>
        <v>0</v>
      </c>
      <c r="K184" s="206"/>
      <c r="L184" s="36"/>
      <c r="M184" s="207" t="s">
        <v>1</v>
      </c>
      <c r="N184" s="208" t="s">
        <v>41</v>
      </c>
      <c r="O184" s="68"/>
      <c r="P184" s="209">
        <f t="shared" si="21"/>
        <v>0</v>
      </c>
      <c r="Q184" s="209">
        <v>0</v>
      </c>
      <c r="R184" s="209">
        <f t="shared" si="22"/>
        <v>0</v>
      </c>
      <c r="S184" s="209">
        <v>0</v>
      </c>
      <c r="T184" s="210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1" t="s">
        <v>134</v>
      </c>
      <c r="AT184" s="211" t="s">
        <v>130</v>
      </c>
      <c r="AU184" s="211" t="s">
        <v>86</v>
      </c>
      <c r="AY184" s="14" t="s">
        <v>129</v>
      </c>
      <c r="BE184" s="212">
        <f t="shared" si="24"/>
        <v>0</v>
      </c>
      <c r="BF184" s="212">
        <f t="shared" si="25"/>
        <v>0</v>
      </c>
      <c r="BG184" s="212">
        <f t="shared" si="26"/>
        <v>0</v>
      </c>
      <c r="BH184" s="212">
        <f t="shared" si="27"/>
        <v>0</v>
      </c>
      <c r="BI184" s="212">
        <f t="shared" si="28"/>
        <v>0</v>
      </c>
      <c r="BJ184" s="14" t="s">
        <v>84</v>
      </c>
      <c r="BK184" s="212">
        <f t="shared" si="29"/>
        <v>0</v>
      </c>
      <c r="BL184" s="14" t="s">
        <v>134</v>
      </c>
      <c r="BM184" s="211" t="s">
        <v>254</v>
      </c>
    </row>
    <row r="185" spans="1:65" s="12" customFormat="1" ht="22.9" customHeight="1">
      <c r="B185" s="185"/>
      <c r="C185" s="186"/>
      <c r="D185" s="187" t="s">
        <v>75</v>
      </c>
      <c r="E185" s="213" t="s">
        <v>741</v>
      </c>
      <c r="F185" s="213" t="s">
        <v>742</v>
      </c>
      <c r="G185" s="186"/>
      <c r="H185" s="186"/>
      <c r="I185" s="189"/>
      <c r="J185" s="214">
        <f>BK185</f>
        <v>0</v>
      </c>
      <c r="K185" s="186"/>
      <c r="L185" s="191"/>
      <c r="M185" s="192"/>
      <c r="N185" s="193"/>
      <c r="O185" s="193"/>
      <c r="P185" s="194">
        <f>SUM(P186:P211)</f>
        <v>0</v>
      </c>
      <c r="Q185" s="193"/>
      <c r="R185" s="194">
        <f>SUM(R186:R211)</f>
        <v>0</v>
      </c>
      <c r="S185" s="193"/>
      <c r="T185" s="195">
        <f>SUM(T186:T211)</f>
        <v>0</v>
      </c>
      <c r="AR185" s="196" t="s">
        <v>84</v>
      </c>
      <c r="AT185" s="197" t="s">
        <v>75</v>
      </c>
      <c r="AU185" s="197" t="s">
        <v>84</v>
      </c>
      <c r="AY185" s="196" t="s">
        <v>129</v>
      </c>
      <c r="BK185" s="198">
        <f>SUM(BK186:BK211)</f>
        <v>0</v>
      </c>
    </row>
    <row r="186" spans="1:65" s="2" customFormat="1" ht="21.75" customHeight="1">
      <c r="A186" s="31"/>
      <c r="B186" s="32"/>
      <c r="C186" s="199" t="s">
        <v>76</v>
      </c>
      <c r="D186" s="199" t="s">
        <v>130</v>
      </c>
      <c r="E186" s="200" t="s">
        <v>743</v>
      </c>
      <c r="F186" s="201" t="s">
        <v>744</v>
      </c>
      <c r="G186" s="202" t="s">
        <v>632</v>
      </c>
      <c r="H186" s="203">
        <v>1</v>
      </c>
      <c r="I186" s="204"/>
      <c r="J186" s="205">
        <f t="shared" ref="J186:J211" si="30">ROUND(I186*H186,2)</f>
        <v>0</v>
      </c>
      <c r="K186" s="206"/>
      <c r="L186" s="36"/>
      <c r="M186" s="207" t="s">
        <v>1</v>
      </c>
      <c r="N186" s="208" t="s">
        <v>41</v>
      </c>
      <c r="O186" s="68"/>
      <c r="P186" s="209">
        <f t="shared" ref="P186:P211" si="31">O186*H186</f>
        <v>0</v>
      </c>
      <c r="Q186" s="209">
        <v>0</v>
      </c>
      <c r="R186" s="209">
        <f t="shared" ref="R186:R211" si="32">Q186*H186</f>
        <v>0</v>
      </c>
      <c r="S186" s="209">
        <v>0</v>
      </c>
      <c r="T186" s="210">
        <f t="shared" ref="T186:T211" si="33"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1" t="s">
        <v>134</v>
      </c>
      <c r="AT186" s="211" t="s">
        <v>130</v>
      </c>
      <c r="AU186" s="211" t="s">
        <v>86</v>
      </c>
      <c r="AY186" s="14" t="s">
        <v>129</v>
      </c>
      <c r="BE186" s="212">
        <f t="shared" ref="BE186:BE211" si="34">IF(N186="základní",J186,0)</f>
        <v>0</v>
      </c>
      <c r="BF186" s="212">
        <f t="shared" ref="BF186:BF211" si="35">IF(N186="snížená",J186,0)</f>
        <v>0</v>
      </c>
      <c r="BG186" s="212">
        <f t="shared" ref="BG186:BG211" si="36">IF(N186="zákl. přenesená",J186,0)</f>
        <v>0</v>
      </c>
      <c r="BH186" s="212">
        <f t="shared" ref="BH186:BH211" si="37">IF(N186="sníž. přenesená",J186,0)</f>
        <v>0</v>
      </c>
      <c r="BI186" s="212">
        <f t="shared" ref="BI186:BI211" si="38">IF(N186="nulová",J186,0)</f>
        <v>0</v>
      </c>
      <c r="BJ186" s="14" t="s">
        <v>84</v>
      </c>
      <c r="BK186" s="212">
        <f t="shared" ref="BK186:BK211" si="39">ROUND(I186*H186,2)</f>
        <v>0</v>
      </c>
      <c r="BL186" s="14" t="s">
        <v>134</v>
      </c>
      <c r="BM186" s="211" t="s">
        <v>215</v>
      </c>
    </row>
    <row r="187" spans="1:65" s="2" customFormat="1" ht="16.5" customHeight="1">
      <c r="A187" s="31"/>
      <c r="B187" s="32"/>
      <c r="C187" s="199" t="s">
        <v>76</v>
      </c>
      <c r="D187" s="199" t="s">
        <v>130</v>
      </c>
      <c r="E187" s="200" t="s">
        <v>745</v>
      </c>
      <c r="F187" s="201" t="s">
        <v>746</v>
      </c>
      <c r="G187" s="202" t="s">
        <v>632</v>
      </c>
      <c r="H187" s="203">
        <v>1</v>
      </c>
      <c r="I187" s="204"/>
      <c r="J187" s="205">
        <f t="shared" si="30"/>
        <v>0</v>
      </c>
      <c r="K187" s="206"/>
      <c r="L187" s="36"/>
      <c r="M187" s="207" t="s">
        <v>1</v>
      </c>
      <c r="N187" s="208" t="s">
        <v>41</v>
      </c>
      <c r="O187" s="68"/>
      <c r="P187" s="209">
        <f t="shared" si="31"/>
        <v>0</v>
      </c>
      <c r="Q187" s="209">
        <v>0</v>
      </c>
      <c r="R187" s="209">
        <f t="shared" si="32"/>
        <v>0</v>
      </c>
      <c r="S187" s="209">
        <v>0</v>
      </c>
      <c r="T187" s="210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1" t="s">
        <v>134</v>
      </c>
      <c r="AT187" s="211" t="s">
        <v>130</v>
      </c>
      <c r="AU187" s="211" t="s">
        <v>86</v>
      </c>
      <c r="AY187" s="14" t="s">
        <v>129</v>
      </c>
      <c r="BE187" s="212">
        <f t="shared" si="34"/>
        <v>0</v>
      </c>
      <c r="BF187" s="212">
        <f t="shared" si="35"/>
        <v>0</v>
      </c>
      <c r="BG187" s="212">
        <f t="shared" si="36"/>
        <v>0</v>
      </c>
      <c r="BH187" s="212">
        <f t="shared" si="37"/>
        <v>0</v>
      </c>
      <c r="BI187" s="212">
        <f t="shared" si="38"/>
        <v>0</v>
      </c>
      <c r="BJ187" s="14" t="s">
        <v>84</v>
      </c>
      <c r="BK187" s="212">
        <f t="shared" si="39"/>
        <v>0</v>
      </c>
      <c r="BL187" s="14" t="s">
        <v>134</v>
      </c>
      <c r="BM187" s="211" t="s">
        <v>386</v>
      </c>
    </row>
    <row r="188" spans="1:65" s="2" customFormat="1" ht="21.75" customHeight="1">
      <c r="A188" s="31"/>
      <c r="B188" s="32"/>
      <c r="C188" s="199" t="s">
        <v>76</v>
      </c>
      <c r="D188" s="199" t="s">
        <v>130</v>
      </c>
      <c r="E188" s="200" t="s">
        <v>747</v>
      </c>
      <c r="F188" s="201" t="s">
        <v>748</v>
      </c>
      <c r="G188" s="202" t="s">
        <v>632</v>
      </c>
      <c r="H188" s="203">
        <v>1</v>
      </c>
      <c r="I188" s="204"/>
      <c r="J188" s="205">
        <f t="shared" si="30"/>
        <v>0</v>
      </c>
      <c r="K188" s="206"/>
      <c r="L188" s="36"/>
      <c r="M188" s="207" t="s">
        <v>1</v>
      </c>
      <c r="N188" s="208" t="s">
        <v>41</v>
      </c>
      <c r="O188" s="68"/>
      <c r="P188" s="209">
        <f t="shared" si="31"/>
        <v>0</v>
      </c>
      <c r="Q188" s="209">
        <v>0</v>
      </c>
      <c r="R188" s="209">
        <f t="shared" si="32"/>
        <v>0</v>
      </c>
      <c r="S188" s="209">
        <v>0</v>
      </c>
      <c r="T188" s="210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1" t="s">
        <v>134</v>
      </c>
      <c r="AT188" s="211" t="s">
        <v>130</v>
      </c>
      <c r="AU188" s="211" t="s">
        <v>86</v>
      </c>
      <c r="AY188" s="14" t="s">
        <v>129</v>
      </c>
      <c r="BE188" s="212">
        <f t="shared" si="34"/>
        <v>0</v>
      </c>
      <c r="BF188" s="212">
        <f t="shared" si="35"/>
        <v>0</v>
      </c>
      <c r="BG188" s="212">
        <f t="shared" si="36"/>
        <v>0</v>
      </c>
      <c r="BH188" s="212">
        <f t="shared" si="37"/>
        <v>0</v>
      </c>
      <c r="BI188" s="212">
        <f t="shared" si="38"/>
        <v>0</v>
      </c>
      <c r="BJ188" s="14" t="s">
        <v>84</v>
      </c>
      <c r="BK188" s="212">
        <f t="shared" si="39"/>
        <v>0</v>
      </c>
      <c r="BL188" s="14" t="s">
        <v>134</v>
      </c>
      <c r="BM188" s="211" t="s">
        <v>749</v>
      </c>
    </row>
    <row r="189" spans="1:65" s="2" customFormat="1" ht="16.5" customHeight="1">
      <c r="A189" s="31"/>
      <c r="B189" s="32"/>
      <c r="C189" s="199" t="s">
        <v>76</v>
      </c>
      <c r="D189" s="199" t="s">
        <v>130</v>
      </c>
      <c r="E189" s="200" t="s">
        <v>750</v>
      </c>
      <c r="F189" s="201" t="s">
        <v>751</v>
      </c>
      <c r="G189" s="202" t="s">
        <v>632</v>
      </c>
      <c r="H189" s="203">
        <v>3</v>
      </c>
      <c r="I189" s="204"/>
      <c r="J189" s="205">
        <f t="shared" si="30"/>
        <v>0</v>
      </c>
      <c r="K189" s="206"/>
      <c r="L189" s="36"/>
      <c r="M189" s="207" t="s">
        <v>1</v>
      </c>
      <c r="N189" s="208" t="s">
        <v>41</v>
      </c>
      <c r="O189" s="68"/>
      <c r="P189" s="209">
        <f t="shared" si="31"/>
        <v>0</v>
      </c>
      <c r="Q189" s="209">
        <v>0</v>
      </c>
      <c r="R189" s="209">
        <f t="shared" si="32"/>
        <v>0</v>
      </c>
      <c r="S189" s="209">
        <v>0</v>
      </c>
      <c r="T189" s="210">
        <f t="shared" si="3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1" t="s">
        <v>134</v>
      </c>
      <c r="AT189" s="211" t="s">
        <v>130</v>
      </c>
      <c r="AU189" s="211" t="s">
        <v>86</v>
      </c>
      <c r="AY189" s="14" t="s">
        <v>129</v>
      </c>
      <c r="BE189" s="212">
        <f t="shared" si="34"/>
        <v>0</v>
      </c>
      <c r="BF189" s="212">
        <f t="shared" si="35"/>
        <v>0</v>
      </c>
      <c r="BG189" s="212">
        <f t="shared" si="36"/>
        <v>0</v>
      </c>
      <c r="BH189" s="212">
        <f t="shared" si="37"/>
        <v>0</v>
      </c>
      <c r="BI189" s="212">
        <f t="shared" si="38"/>
        <v>0</v>
      </c>
      <c r="BJ189" s="14" t="s">
        <v>84</v>
      </c>
      <c r="BK189" s="212">
        <f t="shared" si="39"/>
        <v>0</v>
      </c>
      <c r="BL189" s="14" t="s">
        <v>134</v>
      </c>
      <c r="BM189" s="211" t="s">
        <v>752</v>
      </c>
    </row>
    <row r="190" spans="1:65" s="2" customFormat="1" ht="21.75" customHeight="1">
      <c r="A190" s="31"/>
      <c r="B190" s="32"/>
      <c r="C190" s="199" t="s">
        <v>76</v>
      </c>
      <c r="D190" s="199" t="s">
        <v>130</v>
      </c>
      <c r="E190" s="200" t="s">
        <v>753</v>
      </c>
      <c r="F190" s="201" t="s">
        <v>754</v>
      </c>
      <c r="G190" s="202" t="s">
        <v>632</v>
      </c>
      <c r="H190" s="203">
        <v>1</v>
      </c>
      <c r="I190" s="204"/>
      <c r="J190" s="205">
        <f t="shared" si="30"/>
        <v>0</v>
      </c>
      <c r="K190" s="206"/>
      <c r="L190" s="36"/>
      <c r="M190" s="207" t="s">
        <v>1</v>
      </c>
      <c r="N190" s="208" t="s">
        <v>41</v>
      </c>
      <c r="O190" s="68"/>
      <c r="P190" s="209">
        <f t="shared" si="31"/>
        <v>0</v>
      </c>
      <c r="Q190" s="209">
        <v>0</v>
      </c>
      <c r="R190" s="209">
        <f t="shared" si="32"/>
        <v>0</v>
      </c>
      <c r="S190" s="209">
        <v>0</v>
      </c>
      <c r="T190" s="210">
        <f t="shared" si="3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1" t="s">
        <v>134</v>
      </c>
      <c r="AT190" s="211" t="s">
        <v>130</v>
      </c>
      <c r="AU190" s="211" t="s">
        <v>86</v>
      </c>
      <c r="AY190" s="14" t="s">
        <v>129</v>
      </c>
      <c r="BE190" s="212">
        <f t="shared" si="34"/>
        <v>0</v>
      </c>
      <c r="BF190" s="212">
        <f t="shared" si="35"/>
        <v>0</v>
      </c>
      <c r="BG190" s="212">
        <f t="shared" si="36"/>
        <v>0</v>
      </c>
      <c r="BH190" s="212">
        <f t="shared" si="37"/>
        <v>0</v>
      </c>
      <c r="BI190" s="212">
        <f t="shared" si="38"/>
        <v>0</v>
      </c>
      <c r="BJ190" s="14" t="s">
        <v>84</v>
      </c>
      <c r="BK190" s="212">
        <f t="shared" si="39"/>
        <v>0</v>
      </c>
      <c r="BL190" s="14" t="s">
        <v>134</v>
      </c>
      <c r="BM190" s="211" t="s">
        <v>755</v>
      </c>
    </row>
    <row r="191" spans="1:65" s="2" customFormat="1" ht="21.75" customHeight="1">
      <c r="A191" s="31"/>
      <c r="B191" s="32"/>
      <c r="C191" s="199" t="s">
        <v>76</v>
      </c>
      <c r="D191" s="199" t="s">
        <v>130</v>
      </c>
      <c r="E191" s="200" t="s">
        <v>756</v>
      </c>
      <c r="F191" s="201" t="s">
        <v>757</v>
      </c>
      <c r="G191" s="202" t="s">
        <v>632</v>
      </c>
      <c r="H191" s="203">
        <v>1</v>
      </c>
      <c r="I191" s="204"/>
      <c r="J191" s="205">
        <f t="shared" si="30"/>
        <v>0</v>
      </c>
      <c r="K191" s="206"/>
      <c r="L191" s="36"/>
      <c r="M191" s="207" t="s">
        <v>1</v>
      </c>
      <c r="N191" s="208" t="s">
        <v>41</v>
      </c>
      <c r="O191" s="68"/>
      <c r="P191" s="209">
        <f t="shared" si="31"/>
        <v>0</v>
      </c>
      <c r="Q191" s="209">
        <v>0</v>
      </c>
      <c r="R191" s="209">
        <f t="shared" si="32"/>
        <v>0</v>
      </c>
      <c r="S191" s="209">
        <v>0</v>
      </c>
      <c r="T191" s="210">
        <f t="shared" si="3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1" t="s">
        <v>134</v>
      </c>
      <c r="AT191" s="211" t="s">
        <v>130</v>
      </c>
      <c r="AU191" s="211" t="s">
        <v>86</v>
      </c>
      <c r="AY191" s="14" t="s">
        <v>129</v>
      </c>
      <c r="BE191" s="212">
        <f t="shared" si="34"/>
        <v>0</v>
      </c>
      <c r="BF191" s="212">
        <f t="shared" si="35"/>
        <v>0</v>
      </c>
      <c r="BG191" s="212">
        <f t="shared" si="36"/>
        <v>0</v>
      </c>
      <c r="BH191" s="212">
        <f t="shared" si="37"/>
        <v>0</v>
      </c>
      <c r="BI191" s="212">
        <f t="shared" si="38"/>
        <v>0</v>
      </c>
      <c r="BJ191" s="14" t="s">
        <v>84</v>
      </c>
      <c r="BK191" s="212">
        <f t="shared" si="39"/>
        <v>0</v>
      </c>
      <c r="BL191" s="14" t="s">
        <v>134</v>
      </c>
      <c r="BM191" s="211" t="s">
        <v>758</v>
      </c>
    </row>
    <row r="192" spans="1:65" s="2" customFormat="1" ht="21.75" customHeight="1">
      <c r="A192" s="31"/>
      <c r="B192" s="32"/>
      <c r="C192" s="199" t="s">
        <v>76</v>
      </c>
      <c r="D192" s="199" t="s">
        <v>130</v>
      </c>
      <c r="E192" s="200" t="s">
        <v>759</v>
      </c>
      <c r="F192" s="201" t="s">
        <v>760</v>
      </c>
      <c r="G192" s="202" t="s">
        <v>413</v>
      </c>
      <c r="H192" s="203">
        <v>3</v>
      </c>
      <c r="I192" s="204"/>
      <c r="J192" s="205">
        <f t="shared" si="30"/>
        <v>0</v>
      </c>
      <c r="K192" s="206"/>
      <c r="L192" s="36"/>
      <c r="M192" s="207" t="s">
        <v>1</v>
      </c>
      <c r="N192" s="208" t="s">
        <v>41</v>
      </c>
      <c r="O192" s="68"/>
      <c r="P192" s="209">
        <f t="shared" si="31"/>
        <v>0</v>
      </c>
      <c r="Q192" s="209">
        <v>0</v>
      </c>
      <c r="R192" s="209">
        <f t="shared" si="32"/>
        <v>0</v>
      </c>
      <c r="S192" s="209">
        <v>0</v>
      </c>
      <c r="T192" s="210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1" t="s">
        <v>134</v>
      </c>
      <c r="AT192" s="211" t="s">
        <v>130</v>
      </c>
      <c r="AU192" s="211" t="s">
        <v>86</v>
      </c>
      <c r="AY192" s="14" t="s">
        <v>129</v>
      </c>
      <c r="BE192" s="212">
        <f t="shared" si="34"/>
        <v>0</v>
      </c>
      <c r="BF192" s="212">
        <f t="shared" si="35"/>
        <v>0</v>
      </c>
      <c r="BG192" s="212">
        <f t="shared" si="36"/>
        <v>0</v>
      </c>
      <c r="BH192" s="212">
        <f t="shared" si="37"/>
        <v>0</v>
      </c>
      <c r="BI192" s="212">
        <f t="shared" si="38"/>
        <v>0</v>
      </c>
      <c r="BJ192" s="14" t="s">
        <v>84</v>
      </c>
      <c r="BK192" s="212">
        <f t="shared" si="39"/>
        <v>0</v>
      </c>
      <c r="BL192" s="14" t="s">
        <v>134</v>
      </c>
      <c r="BM192" s="211" t="s">
        <v>761</v>
      </c>
    </row>
    <row r="193" spans="1:65" s="2" customFormat="1" ht="21.75" customHeight="1">
      <c r="A193" s="31"/>
      <c r="B193" s="32"/>
      <c r="C193" s="199" t="s">
        <v>76</v>
      </c>
      <c r="D193" s="199" t="s">
        <v>130</v>
      </c>
      <c r="E193" s="200" t="s">
        <v>762</v>
      </c>
      <c r="F193" s="201" t="s">
        <v>763</v>
      </c>
      <c r="G193" s="202" t="s">
        <v>413</v>
      </c>
      <c r="H193" s="203">
        <v>19</v>
      </c>
      <c r="I193" s="204"/>
      <c r="J193" s="205">
        <f t="shared" si="30"/>
        <v>0</v>
      </c>
      <c r="K193" s="206"/>
      <c r="L193" s="36"/>
      <c r="M193" s="207" t="s">
        <v>1</v>
      </c>
      <c r="N193" s="208" t="s">
        <v>41</v>
      </c>
      <c r="O193" s="68"/>
      <c r="P193" s="209">
        <f t="shared" si="31"/>
        <v>0</v>
      </c>
      <c r="Q193" s="209">
        <v>0</v>
      </c>
      <c r="R193" s="209">
        <f t="shared" si="32"/>
        <v>0</v>
      </c>
      <c r="S193" s="209">
        <v>0</v>
      </c>
      <c r="T193" s="210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1" t="s">
        <v>134</v>
      </c>
      <c r="AT193" s="211" t="s">
        <v>130</v>
      </c>
      <c r="AU193" s="211" t="s">
        <v>86</v>
      </c>
      <c r="AY193" s="14" t="s">
        <v>129</v>
      </c>
      <c r="BE193" s="212">
        <f t="shared" si="34"/>
        <v>0</v>
      </c>
      <c r="BF193" s="212">
        <f t="shared" si="35"/>
        <v>0</v>
      </c>
      <c r="BG193" s="212">
        <f t="shared" si="36"/>
        <v>0</v>
      </c>
      <c r="BH193" s="212">
        <f t="shared" si="37"/>
        <v>0</v>
      </c>
      <c r="BI193" s="212">
        <f t="shared" si="38"/>
        <v>0</v>
      </c>
      <c r="BJ193" s="14" t="s">
        <v>84</v>
      </c>
      <c r="BK193" s="212">
        <f t="shared" si="39"/>
        <v>0</v>
      </c>
      <c r="BL193" s="14" t="s">
        <v>134</v>
      </c>
      <c r="BM193" s="211" t="s">
        <v>764</v>
      </c>
    </row>
    <row r="194" spans="1:65" s="2" customFormat="1" ht="16.5" customHeight="1">
      <c r="A194" s="31"/>
      <c r="B194" s="32"/>
      <c r="C194" s="199" t="s">
        <v>76</v>
      </c>
      <c r="D194" s="199" t="s">
        <v>130</v>
      </c>
      <c r="E194" s="200" t="s">
        <v>765</v>
      </c>
      <c r="F194" s="201" t="s">
        <v>766</v>
      </c>
      <c r="G194" s="202" t="s">
        <v>413</v>
      </c>
      <c r="H194" s="203">
        <v>1</v>
      </c>
      <c r="I194" s="204"/>
      <c r="J194" s="205">
        <f t="shared" si="30"/>
        <v>0</v>
      </c>
      <c r="K194" s="206"/>
      <c r="L194" s="36"/>
      <c r="M194" s="207" t="s">
        <v>1</v>
      </c>
      <c r="N194" s="208" t="s">
        <v>41</v>
      </c>
      <c r="O194" s="68"/>
      <c r="P194" s="209">
        <f t="shared" si="31"/>
        <v>0</v>
      </c>
      <c r="Q194" s="209">
        <v>0</v>
      </c>
      <c r="R194" s="209">
        <f t="shared" si="32"/>
        <v>0</v>
      </c>
      <c r="S194" s="209">
        <v>0</v>
      </c>
      <c r="T194" s="210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1" t="s">
        <v>134</v>
      </c>
      <c r="AT194" s="211" t="s">
        <v>130</v>
      </c>
      <c r="AU194" s="211" t="s">
        <v>86</v>
      </c>
      <c r="AY194" s="14" t="s">
        <v>129</v>
      </c>
      <c r="BE194" s="212">
        <f t="shared" si="34"/>
        <v>0</v>
      </c>
      <c r="BF194" s="212">
        <f t="shared" si="35"/>
        <v>0</v>
      </c>
      <c r="BG194" s="212">
        <f t="shared" si="36"/>
        <v>0</v>
      </c>
      <c r="BH194" s="212">
        <f t="shared" si="37"/>
        <v>0</v>
      </c>
      <c r="BI194" s="212">
        <f t="shared" si="38"/>
        <v>0</v>
      </c>
      <c r="BJ194" s="14" t="s">
        <v>84</v>
      </c>
      <c r="BK194" s="212">
        <f t="shared" si="39"/>
        <v>0</v>
      </c>
      <c r="BL194" s="14" t="s">
        <v>134</v>
      </c>
      <c r="BM194" s="211" t="s">
        <v>767</v>
      </c>
    </row>
    <row r="195" spans="1:65" s="2" customFormat="1" ht="16.5" customHeight="1">
      <c r="A195" s="31"/>
      <c r="B195" s="32"/>
      <c r="C195" s="199" t="s">
        <v>76</v>
      </c>
      <c r="D195" s="199" t="s">
        <v>130</v>
      </c>
      <c r="E195" s="200" t="s">
        <v>768</v>
      </c>
      <c r="F195" s="201" t="s">
        <v>769</v>
      </c>
      <c r="G195" s="202" t="s">
        <v>413</v>
      </c>
      <c r="H195" s="203">
        <v>20</v>
      </c>
      <c r="I195" s="204"/>
      <c r="J195" s="205">
        <f t="shared" si="30"/>
        <v>0</v>
      </c>
      <c r="K195" s="206"/>
      <c r="L195" s="36"/>
      <c r="M195" s="207" t="s">
        <v>1</v>
      </c>
      <c r="N195" s="208" t="s">
        <v>41</v>
      </c>
      <c r="O195" s="68"/>
      <c r="P195" s="209">
        <f t="shared" si="31"/>
        <v>0</v>
      </c>
      <c r="Q195" s="209">
        <v>0</v>
      </c>
      <c r="R195" s="209">
        <f t="shared" si="32"/>
        <v>0</v>
      </c>
      <c r="S195" s="209">
        <v>0</v>
      </c>
      <c r="T195" s="210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1" t="s">
        <v>134</v>
      </c>
      <c r="AT195" s="211" t="s">
        <v>130</v>
      </c>
      <c r="AU195" s="211" t="s">
        <v>86</v>
      </c>
      <c r="AY195" s="14" t="s">
        <v>129</v>
      </c>
      <c r="BE195" s="212">
        <f t="shared" si="34"/>
        <v>0</v>
      </c>
      <c r="BF195" s="212">
        <f t="shared" si="35"/>
        <v>0</v>
      </c>
      <c r="BG195" s="212">
        <f t="shared" si="36"/>
        <v>0</v>
      </c>
      <c r="BH195" s="212">
        <f t="shared" si="37"/>
        <v>0</v>
      </c>
      <c r="BI195" s="212">
        <f t="shared" si="38"/>
        <v>0</v>
      </c>
      <c r="BJ195" s="14" t="s">
        <v>84</v>
      </c>
      <c r="BK195" s="212">
        <f t="shared" si="39"/>
        <v>0</v>
      </c>
      <c r="BL195" s="14" t="s">
        <v>134</v>
      </c>
      <c r="BM195" s="211" t="s">
        <v>770</v>
      </c>
    </row>
    <row r="196" spans="1:65" s="2" customFormat="1" ht="21.75" customHeight="1">
      <c r="A196" s="31"/>
      <c r="B196" s="32"/>
      <c r="C196" s="199" t="s">
        <v>76</v>
      </c>
      <c r="D196" s="199" t="s">
        <v>130</v>
      </c>
      <c r="E196" s="200" t="s">
        <v>771</v>
      </c>
      <c r="F196" s="201" t="s">
        <v>772</v>
      </c>
      <c r="G196" s="202" t="s">
        <v>413</v>
      </c>
      <c r="H196" s="203">
        <v>17</v>
      </c>
      <c r="I196" s="204"/>
      <c r="J196" s="205">
        <f t="shared" si="30"/>
        <v>0</v>
      </c>
      <c r="K196" s="206"/>
      <c r="L196" s="36"/>
      <c r="M196" s="207" t="s">
        <v>1</v>
      </c>
      <c r="N196" s="208" t="s">
        <v>41</v>
      </c>
      <c r="O196" s="68"/>
      <c r="P196" s="209">
        <f t="shared" si="31"/>
        <v>0</v>
      </c>
      <c r="Q196" s="209">
        <v>0</v>
      </c>
      <c r="R196" s="209">
        <f t="shared" si="32"/>
        <v>0</v>
      </c>
      <c r="S196" s="209">
        <v>0</v>
      </c>
      <c r="T196" s="210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1" t="s">
        <v>134</v>
      </c>
      <c r="AT196" s="211" t="s">
        <v>130</v>
      </c>
      <c r="AU196" s="211" t="s">
        <v>86</v>
      </c>
      <c r="AY196" s="14" t="s">
        <v>129</v>
      </c>
      <c r="BE196" s="212">
        <f t="shared" si="34"/>
        <v>0</v>
      </c>
      <c r="BF196" s="212">
        <f t="shared" si="35"/>
        <v>0</v>
      </c>
      <c r="BG196" s="212">
        <f t="shared" si="36"/>
        <v>0</v>
      </c>
      <c r="BH196" s="212">
        <f t="shared" si="37"/>
        <v>0</v>
      </c>
      <c r="BI196" s="212">
        <f t="shared" si="38"/>
        <v>0</v>
      </c>
      <c r="BJ196" s="14" t="s">
        <v>84</v>
      </c>
      <c r="BK196" s="212">
        <f t="shared" si="39"/>
        <v>0</v>
      </c>
      <c r="BL196" s="14" t="s">
        <v>134</v>
      </c>
      <c r="BM196" s="211" t="s">
        <v>773</v>
      </c>
    </row>
    <row r="197" spans="1:65" s="2" customFormat="1" ht="21.75" customHeight="1">
      <c r="A197" s="31"/>
      <c r="B197" s="32"/>
      <c r="C197" s="199" t="s">
        <v>76</v>
      </c>
      <c r="D197" s="199" t="s">
        <v>130</v>
      </c>
      <c r="E197" s="200" t="s">
        <v>774</v>
      </c>
      <c r="F197" s="201" t="s">
        <v>775</v>
      </c>
      <c r="G197" s="202" t="s">
        <v>413</v>
      </c>
      <c r="H197" s="203">
        <v>1</v>
      </c>
      <c r="I197" s="204"/>
      <c r="J197" s="205">
        <f t="shared" si="30"/>
        <v>0</v>
      </c>
      <c r="K197" s="206"/>
      <c r="L197" s="36"/>
      <c r="M197" s="207" t="s">
        <v>1</v>
      </c>
      <c r="N197" s="208" t="s">
        <v>41</v>
      </c>
      <c r="O197" s="68"/>
      <c r="P197" s="209">
        <f t="shared" si="31"/>
        <v>0</v>
      </c>
      <c r="Q197" s="209">
        <v>0</v>
      </c>
      <c r="R197" s="209">
        <f t="shared" si="32"/>
        <v>0</v>
      </c>
      <c r="S197" s="209">
        <v>0</v>
      </c>
      <c r="T197" s="210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1" t="s">
        <v>134</v>
      </c>
      <c r="AT197" s="211" t="s">
        <v>130</v>
      </c>
      <c r="AU197" s="211" t="s">
        <v>86</v>
      </c>
      <c r="AY197" s="14" t="s">
        <v>129</v>
      </c>
      <c r="BE197" s="212">
        <f t="shared" si="34"/>
        <v>0</v>
      </c>
      <c r="BF197" s="212">
        <f t="shared" si="35"/>
        <v>0</v>
      </c>
      <c r="BG197" s="212">
        <f t="shared" si="36"/>
        <v>0</v>
      </c>
      <c r="BH197" s="212">
        <f t="shared" si="37"/>
        <v>0</v>
      </c>
      <c r="BI197" s="212">
        <f t="shared" si="38"/>
        <v>0</v>
      </c>
      <c r="BJ197" s="14" t="s">
        <v>84</v>
      </c>
      <c r="BK197" s="212">
        <f t="shared" si="39"/>
        <v>0</v>
      </c>
      <c r="BL197" s="14" t="s">
        <v>134</v>
      </c>
      <c r="BM197" s="211" t="s">
        <v>776</v>
      </c>
    </row>
    <row r="198" spans="1:65" s="2" customFormat="1" ht="16.5" customHeight="1">
      <c r="A198" s="31"/>
      <c r="B198" s="32"/>
      <c r="C198" s="199" t="s">
        <v>76</v>
      </c>
      <c r="D198" s="199" t="s">
        <v>130</v>
      </c>
      <c r="E198" s="200" t="s">
        <v>777</v>
      </c>
      <c r="F198" s="201" t="s">
        <v>778</v>
      </c>
      <c r="G198" s="202" t="s">
        <v>413</v>
      </c>
      <c r="H198" s="203">
        <v>4</v>
      </c>
      <c r="I198" s="204"/>
      <c r="J198" s="205">
        <f t="shared" si="30"/>
        <v>0</v>
      </c>
      <c r="K198" s="206"/>
      <c r="L198" s="36"/>
      <c r="M198" s="207" t="s">
        <v>1</v>
      </c>
      <c r="N198" s="208" t="s">
        <v>41</v>
      </c>
      <c r="O198" s="68"/>
      <c r="P198" s="209">
        <f t="shared" si="31"/>
        <v>0</v>
      </c>
      <c r="Q198" s="209">
        <v>0</v>
      </c>
      <c r="R198" s="209">
        <f t="shared" si="32"/>
        <v>0</v>
      </c>
      <c r="S198" s="209">
        <v>0</v>
      </c>
      <c r="T198" s="210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1" t="s">
        <v>134</v>
      </c>
      <c r="AT198" s="211" t="s">
        <v>130</v>
      </c>
      <c r="AU198" s="211" t="s">
        <v>86</v>
      </c>
      <c r="AY198" s="14" t="s">
        <v>129</v>
      </c>
      <c r="BE198" s="212">
        <f t="shared" si="34"/>
        <v>0</v>
      </c>
      <c r="BF198" s="212">
        <f t="shared" si="35"/>
        <v>0</v>
      </c>
      <c r="BG198" s="212">
        <f t="shared" si="36"/>
        <v>0</v>
      </c>
      <c r="BH198" s="212">
        <f t="shared" si="37"/>
        <v>0</v>
      </c>
      <c r="BI198" s="212">
        <f t="shared" si="38"/>
        <v>0</v>
      </c>
      <c r="BJ198" s="14" t="s">
        <v>84</v>
      </c>
      <c r="BK198" s="212">
        <f t="shared" si="39"/>
        <v>0</v>
      </c>
      <c r="BL198" s="14" t="s">
        <v>134</v>
      </c>
      <c r="BM198" s="211" t="s">
        <v>779</v>
      </c>
    </row>
    <row r="199" spans="1:65" s="2" customFormat="1" ht="21.75" customHeight="1">
      <c r="A199" s="31"/>
      <c r="B199" s="32"/>
      <c r="C199" s="199" t="s">
        <v>76</v>
      </c>
      <c r="D199" s="199" t="s">
        <v>130</v>
      </c>
      <c r="E199" s="200" t="s">
        <v>780</v>
      </c>
      <c r="F199" s="201" t="s">
        <v>781</v>
      </c>
      <c r="G199" s="202" t="s">
        <v>413</v>
      </c>
      <c r="H199" s="203">
        <v>2</v>
      </c>
      <c r="I199" s="204"/>
      <c r="J199" s="205">
        <f t="shared" si="30"/>
        <v>0</v>
      </c>
      <c r="K199" s="206"/>
      <c r="L199" s="36"/>
      <c r="M199" s="207" t="s">
        <v>1</v>
      </c>
      <c r="N199" s="208" t="s">
        <v>41</v>
      </c>
      <c r="O199" s="68"/>
      <c r="P199" s="209">
        <f t="shared" si="31"/>
        <v>0</v>
      </c>
      <c r="Q199" s="209">
        <v>0</v>
      </c>
      <c r="R199" s="209">
        <f t="shared" si="32"/>
        <v>0</v>
      </c>
      <c r="S199" s="209">
        <v>0</v>
      </c>
      <c r="T199" s="210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1" t="s">
        <v>134</v>
      </c>
      <c r="AT199" s="211" t="s">
        <v>130</v>
      </c>
      <c r="AU199" s="211" t="s">
        <v>86</v>
      </c>
      <c r="AY199" s="14" t="s">
        <v>129</v>
      </c>
      <c r="BE199" s="212">
        <f t="shared" si="34"/>
        <v>0</v>
      </c>
      <c r="BF199" s="212">
        <f t="shared" si="35"/>
        <v>0</v>
      </c>
      <c r="BG199" s="212">
        <f t="shared" si="36"/>
        <v>0</v>
      </c>
      <c r="BH199" s="212">
        <f t="shared" si="37"/>
        <v>0</v>
      </c>
      <c r="BI199" s="212">
        <f t="shared" si="38"/>
        <v>0</v>
      </c>
      <c r="BJ199" s="14" t="s">
        <v>84</v>
      </c>
      <c r="BK199" s="212">
        <f t="shared" si="39"/>
        <v>0</v>
      </c>
      <c r="BL199" s="14" t="s">
        <v>134</v>
      </c>
      <c r="BM199" s="211" t="s">
        <v>782</v>
      </c>
    </row>
    <row r="200" spans="1:65" s="2" customFormat="1" ht="33" customHeight="1">
      <c r="A200" s="31"/>
      <c r="B200" s="32"/>
      <c r="C200" s="199" t="s">
        <v>76</v>
      </c>
      <c r="D200" s="199" t="s">
        <v>130</v>
      </c>
      <c r="E200" s="200" t="s">
        <v>728</v>
      </c>
      <c r="F200" s="201" t="s">
        <v>729</v>
      </c>
      <c r="G200" s="202" t="s">
        <v>413</v>
      </c>
      <c r="H200" s="203">
        <v>2</v>
      </c>
      <c r="I200" s="204"/>
      <c r="J200" s="205">
        <f t="shared" si="30"/>
        <v>0</v>
      </c>
      <c r="K200" s="206"/>
      <c r="L200" s="36"/>
      <c r="M200" s="207" t="s">
        <v>1</v>
      </c>
      <c r="N200" s="208" t="s">
        <v>41</v>
      </c>
      <c r="O200" s="68"/>
      <c r="P200" s="209">
        <f t="shared" si="31"/>
        <v>0</v>
      </c>
      <c r="Q200" s="209">
        <v>0</v>
      </c>
      <c r="R200" s="209">
        <f t="shared" si="32"/>
        <v>0</v>
      </c>
      <c r="S200" s="209">
        <v>0</v>
      </c>
      <c r="T200" s="210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1" t="s">
        <v>134</v>
      </c>
      <c r="AT200" s="211" t="s">
        <v>130</v>
      </c>
      <c r="AU200" s="211" t="s">
        <v>86</v>
      </c>
      <c r="AY200" s="14" t="s">
        <v>129</v>
      </c>
      <c r="BE200" s="212">
        <f t="shared" si="34"/>
        <v>0</v>
      </c>
      <c r="BF200" s="212">
        <f t="shared" si="35"/>
        <v>0</v>
      </c>
      <c r="BG200" s="212">
        <f t="shared" si="36"/>
        <v>0</v>
      </c>
      <c r="BH200" s="212">
        <f t="shared" si="37"/>
        <v>0</v>
      </c>
      <c r="BI200" s="212">
        <f t="shared" si="38"/>
        <v>0</v>
      </c>
      <c r="BJ200" s="14" t="s">
        <v>84</v>
      </c>
      <c r="BK200" s="212">
        <f t="shared" si="39"/>
        <v>0</v>
      </c>
      <c r="BL200" s="14" t="s">
        <v>134</v>
      </c>
      <c r="BM200" s="211" t="s">
        <v>783</v>
      </c>
    </row>
    <row r="201" spans="1:65" s="2" customFormat="1" ht="21.75" customHeight="1">
      <c r="A201" s="31"/>
      <c r="B201" s="32"/>
      <c r="C201" s="199" t="s">
        <v>76</v>
      </c>
      <c r="D201" s="199" t="s">
        <v>130</v>
      </c>
      <c r="E201" s="200" t="s">
        <v>730</v>
      </c>
      <c r="F201" s="201" t="s">
        <v>731</v>
      </c>
      <c r="G201" s="202" t="s">
        <v>413</v>
      </c>
      <c r="H201" s="203">
        <v>2</v>
      </c>
      <c r="I201" s="204"/>
      <c r="J201" s="205">
        <f t="shared" si="30"/>
        <v>0</v>
      </c>
      <c r="K201" s="206"/>
      <c r="L201" s="36"/>
      <c r="M201" s="207" t="s">
        <v>1</v>
      </c>
      <c r="N201" s="208" t="s">
        <v>41</v>
      </c>
      <c r="O201" s="68"/>
      <c r="P201" s="209">
        <f t="shared" si="31"/>
        <v>0</v>
      </c>
      <c r="Q201" s="209">
        <v>0</v>
      </c>
      <c r="R201" s="209">
        <f t="shared" si="32"/>
        <v>0</v>
      </c>
      <c r="S201" s="209">
        <v>0</v>
      </c>
      <c r="T201" s="210">
        <f t="shared" si="3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1" t="s">
        <v>134</v>
      </c>
      <c r="AT201" s="211" t="s">
        <v>130</v>
      </c>
      <c r="AU201" s="211" t="s">
        <v>86</v>
      </c>
      <c r="AY201" s="14" t="s">
        <v>129</v>
      </c>
      <c r="BE201" s="212">
        <f t="shared" si="34"/>
        <v>0</v>
      </c>
      <c r="BF201" s="212">
        <f t="shared" si="35"/>
        <v>0</v>
      </c>
      <c r="BG201" s="212">
        <f t="shared" si="36"/>
        <v>0</v>
      </c>
      <c r="BH201" s="212">
        <f t="shared" si="37"/>
        <v>0</v>
      </c>
      <c r="BI201" s="212">
        <f t="shared" si="38"/>
        <v>0</v>
      </c>
      <c r="BJ201" s="14" t="s">
        <v>84</v>
      </c>
      <c r="BK201" s="212">
        <f t="shared" si="39"/>
        <v>0</v>
      </c>
      <c r="BL201" s="14" t="s">
        <v>134</v>
      </c>
      <c r="BM201" s="211" t="s">
        <v>784</v>
      </c>
    </row>
    <row r="202" spans="1:65" s="2" customFormat="1" ht="16.5" customHeight="1">
      <c r="A202" s="31"/>
      <c r="B202" s="32"/>
      <c r="C202" s="199" t="s">
        <v>76</v>
      </c>
      <c r="D202" s="199" t="s">
        <v>130</v>
      </c>
      <c r="E202" s="200" t="s">
        <v>785</v>
      </c>
      <c r="F202" s="201" t="s">
        <v>786</v>
      </c>
      <c r="G202" s="202" t="s">
        <v>632</v>
      </c>
      <c r="H202" s="203">
        <v>1</v>
      </c>
      <c r="I202" s="204"/>
      <c r="J202" s="205">
        <f t="shared" si="30"/>
        <v>0</v>
      </c>
      <c r="K202" s="206"/>
      <c r="L202" s="36"/>
      <c r="M202" s="207" t="s">
        <v>1</v>
      </c>
      <c r="N202" s="208" t="s">
        <v>41</v>
      </c>
      <c r="O202" s="68"/>
      <c r="P202" s="209">
        <f t="shared" si="31"/>
        <v>0</v>
      </c>
      <c r="Q202" s="209">
        <v>0</v>
      </c>
      <c r="R202" s="209">
        <f t="shared" si="32"/>
        <v>0</v>
      </c>
      <c r="S202" s="209">
        <v>0</v>
      </c>
      <c r="T202" s="210">
        <f t="shared" si="3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1" t="s">
        <v>134</v>
      </c>
      <c r="AT202" s="211" t="s">
        <v>130</v>
      </c>
      <c r="AU202" s="211" t="s">
        <v>86</v>
      </c>
      <c r="AY202" s="14" t="s">
        <v>129</v>
      </c>
      <c r="BE202" s="212">
        <f t="shared" si="34"/>
        <v>0</v>
      </c>
      <c r="BF202" s="212">
        <f t="shared" si="35"/>
        <v>0</v>
      </c>
      <c r="BG202" s="212">
        <f t="shared" si="36"/>
        <v>0</v>
      </c>
      <c r="BH202" s="212">
        <f t="shared" si="37"/>
        <v>0</v>
      </c>
      <c r="BI202" s="212">
        <f t="shared" si="38"/>
        <v>0</v>
      </c>
      <c r="BJ202" s="14" t="s">
        <v>84</v>
      </c>
      <c r="BK202" s="212">
        <f t="shared" si="39"/>
        <v>0</v>
      </c>
      <c r="BL202" s="14" t="s">
        <v>134</v>
      </c>
      <c r="BM202" s="211" t="s">
        <v>787</v>
      </c>
    </row>
    <row r="203" spans="1:65" s="2" customFormat="1" ht="21.75" customHeight="1">
      <c r="A203" s="31"/>
      <c r="B203" s="32"/>
      <c r="C203" s="199" t="s">
        <v>76</v>
      </c>
      <c r="D203" s="199" t="s">
        <v>130</v>
      </c>
      <c r="E203" s="200" t="s">
        <v>788</v>
      </c>
      <c r="F203" s="201" t="s">
        <v>789</v>
      </c>
      <c r="G203" s="202" t="s">
        <v>413</v>
      </c>
      <c r="H203" s="203">
        <v>30</v>
      </c>
      <c r="I203" s="204"/>
      <c r="J203" s="205">
        <f t="shared" si="30"/>
        <v>0</v>
      </c>
      <c r="K203" s="206"/>
      <c r="L203" s="36"/>
      <c r="M203" s="207" t="s">
        <v>1</v>
      </c>
      <c r="N203" s="208" t="s">
        <v>41</v>
      </c>
      <c r="O203" s="68"/>
      <c r="P203" s="209">
        <f t="shared" si="31"/>
        <v>0</v>
      </c>
      <c r="Q203" s="209">
        <v>0</v>
      </c>
      <c r="R203" s="209">
        <f t="shared" si="32"/>
        <v>0</v>
      </c>
      <c r="S203" s="209">
        <v>0</v>
      </c>
      <c r="T203" s="210">
        <f t="shared" si="3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1" t="s">
        <v>134</v>
      </c>
      <c r="AT203" s="211" t="s">
        <v>130</v>
      </c>
      <c r="AU203" s="211" t="s">
        <v>86</v>
      </c>
      <c r="AY203" s="14" t="s">
        <v>129</v>
      </c>
      <c r="BE203" s="212">
        <f t="shared" si="34"/>
        <v>0</v>
      </c>
      <c r="BF203" s="212">
        <f t="shared" si="35"/>
        <v>0</v>
      </c>
      <c r="BG203" s="212">
        <f t="shared" si="36"/>
        <v>0</v>
      </c>
      <c r="BH203" s="212">
        <f t="shared" si="37"/>
        <v>0</v>
      </c>
      <c r="BI203" s="212">
        <f t="shared" si="38"/>
        <v>0</v>
      </c>
      <c r="BJ203" s="14" t="s">
        <v>84</v>
      </c>
      <c r="BK203" s="212">
        <f t="shared" si="39"/>
        <v>0</v>
      </c>
      <c r="BL203" s="14" t="s">
        <v>134</v>
      </c>
      <c r="BM203" s="211" t="s">
        <v>790</v>
      </c>
    </row>
    <row r="204" spans="1:65" s="2" customFormat="1" ht="16.5" customHeight="1">
      <c r="A204" s="31"/>
      <c r="B204" s="32"/>
      <c r="C204" s="199" t="s">
        <v>76</v>
      </c>
      <c r="D204" s="199" t="s">
        <v>130</v>
      </c>
      <c r="E204" s="200" t="s">
        <v>791</v>
      </c>
      <c r="F204" s="201" t="s">
        <v>792</v>
      </c>
      <c r="G204" s="202" t="s">
        <v>142</v>
      </c>
      <c r="H204" s="203">
        <v>305</v>
      </c>
      <c r="I204" s="204"/>
      <c r="J204" s="205">
        <f t="shared" si="30"/>
        <v>0</v>
      </c>
      <c r="K204" s="206"/>
      <c r="L204" s="36"/>
      <c r="M204" s="207" t="s">
        <v>1</v>
      </c>
      <c r="N204" s="208" t="s">
        <v>41</v>
      </c>
      <c r="O204" s="68"/>
      <c r="P204" s="209">
        <f t="shared" si="31"/>
        <v>0</v>
      </c>
      <c r="Q204" s="209">
        <v>0</v>
      </c>
      <c r="R204" s="209">
        <f t="shared" si="32"/>
        <v>0</v>
      </c>
      <c r="S204" s="209">
        <v>0</v>
      </c>
      <c r="T204" s="210">
        <f t="shared" si="3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1" t="s">
        <v>134</v>
      </c>
      <c r="AT204" s="211" t="s">
        <v>130</v>
      </c>
      <c r="AU204" s="211" t="s">
        <v>86</v>
      </c>
      <c r="AY204" s="14" t="s">
        <v>129</v>
      </c>
      <c r="BE204" s="212">
        <f t="shared" si="34"/>
        <v>0</v>
      </c>
      <c r="BF204" s="212">
        <f t="shared" si="35"/>
        <v>0</v>
      </c>
      <c r="BG204" s="212">
        <f t="shared" si="36"/>
        <v>0</v>
      </c>
      <c r="BH204" s="212">
        <f t="shared" si="37"/>
        <v>0</v>
      </c>
      <c r="BI204" s="212">
        <f t="shared" si="38"/>
        <v>0</v>
      </c>
      <c r="BJ204" s="14" t="s">
        <v>84</v>
      </c>
      <c r="BK204" s="212">
        <f t="shared" si="39"/>
        <v>0</v>
      </c>
      <c r="BL204" s="14" t="s">
        <v>134</v>
      </c>
      <c r="BM204" s="211" t="s">
        <v>793</v>
      </c>
    </row>
    <row r="205" spans="1:65" s="2" customFormat="1" ht="16.5" customHeight="1">
      <c r="A205" s="31"/>
      <c r="B205" s="32"/>
      <c r="C205" s="199" t="s">
        <v>76</v>
      </c>
      <c r="D205" s="199" t="s">
        <v>130</v>
      </c>
      <c r="E205" s="200" t="s">
        <v>794</v>
      </c>
      <c r="F205" s="201" t="s">
        <v>795</v>
      </c>
      <c r="G205" s="202" t="s">
        <v>142</v>
      </c>
      <c r="H205" s="203">
        <v>305</v>
      </c>
      <c r="I205" s="204"/>
      <c r="J205" s="205">
        <f t="shared" si="30"/>
        <v>0</v>
      </c>
      <c r="K205" s="206"/>
      <c r="L205" s="36"/>
      <c r="M205" s="207" t="s">
        <v>1</v>
      </c>
      <c r="N205" s="208" t="s">
        <v>41</v>
      </c>
      <c r="O205" s="68"/>
      <c r="P205" s="209">
        <f t="shared" si="31"/>
        <v>0</v>
      </c>
      <c r="Q205" s="209">
        <v>0</v>
      </c>
      <c r="R205" s="209">
        <f t="shared" si="32"/>
        <v>0</v>
      </c>
      <c r="S205" s="209">
        <v>0</v>
      </c>
      <c r="T205" s="210">
        <f t="shared" si="3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1" t="s">
        <v>134</v>
      </c>
      <c r="AT205" s="211" t="s">
        <v>130</v>
      </c>
      <c r="AU205" s="211" t="s">
        <v>86</v>
      </c>
      <c r="AY205" s="14" t="s">
        <v>129</v>
      </c>
      <c r="BE205" s="212">
        <f t="shared" si="34"/>
        <v>0</v>
      </c>
      <c r="BF205" s="212">
        <f t="shared" si="35"/>
        <v>0</v>
      </c>
      <c r="BG205" s="212">
        <f t="shared" si="36"/>
        <v>0</v>
      </c>
      <c r="BH205" s="212">
        <f t="shared" si="37"/>
        <v>0</v>
      </c>
      <c r="BI205" s="212">
        <f t="shared" si="38"/>
        <v>0</v>
      </c>
      <c r="BJ205" s="14" t="s">
        <v>84</v>
      </c>
      <c r="BK205" s="212">
        <f t="shared" si="39"/>
        <v>0</v>
      </c>
      <c r="BL205" s="14" t="s">
        <v>134</v>
      </c>
      <c r="BM205" s="211" t="s">
        <v>796</v>
      </c>
    </row>
    <row r="206" spans="1:65" s="2" customFormat="1" ht="16.5" customHeight="1">
      <c r="A206" s="31"/>
      <c r="B206" s="32"/>
      <c r="C206" s="199" t="s">
        <v>76</v>
      </c>
      <c r="D206" s="199" t="s">
        <v>130</v>
      </c>
      <c r="E206" s="200" t="s">
        <v>797</v>
      </c>
      <c r="F206" s="201" t="s">
        <v>798</v>
      </c>
      <c r="G206" s="202" t="s">
        <v>142</v>
      </c>
      <c r="H206" s="203">
        <v>1075</v>
      </c>
      <c r="I206" s="204"/>
      <c r="J206" s="205">
        <f t="shared" si="30"/>
        <v>0</v>
      </c>
      <c r="K206" s="206"/>
      <c r="L206" s="36"/>
      <c r="M206" s="207" t="s">
        <v>1</v>
      </c>
      <c r="N206" s="208" t="s">
        <v>41</v>
      </c>
      <c r="O206" s="68"/>
      <c r="P206" s="209">
        <f t="shared" si="31"/>
        <v>0</v>
      </c>
      <c r="Q206" s="209">
        <v>0</v>
      </c>
      <c r="R206" s="209">
        <f t="shared" si="32"/>
        <v>0</v>
      </c>
      <c r="S206" s="209">
        <v>0</v>
      </c>
      <c r="T206" s="210">
        <f t="shared" si="3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11" t="s">
        <v>134</v>
      </c>
      <c r="AT206" s="211" t="s">
        <v>130</v>
      </c>
      <c r="AU206" s="211" t="s">
        <v>86</v>
      </c>
      <c r="AY206" s="14" t="s">
        <v>129</v>
      </c>
      <c r="BE206" s="212">
        <f t="shared" si="34"/>
        <v>0</v>
      </c>
      <c r="BF206" s="212">
        <f t="shared" si="35"/>
        <v>0</v>
      </c>
      <c r="BG206" s="212">
        <f t="shared" si="36"/>
        <v>0</v>
      </c>
      <c r="BH206" s="212">
        <f t="shared" si="37"/>
        <v>0</v>
      </c>
      <c r="BI206" s="212">
        <f t="shared" si="38"/>
        <v>0</v>
      </c>
      <c r="BJ206" s="14" t="s">
        <v>84</v>
      </c>
      <c r="BK206" s="212">
        <f t="shared" si="39"/>
        <v>0</v>
      </c>
      <c r="BL206" s="14" t="s">
        <v>134</v>
      </c>
      <c r="BM206" s="211" t="s">
        <v>799</v>
      </c>
    </row>
    <row r="207" spans="1:65" s="2" customFormat="1" ht="16.5" customHeight="1">
      <c r="A207" s="31"/>
      <c r="B207" s="32"/>
      <c r="C207" s="199" t="s">
        <v>76</v>
      </c>
      <c r="D207" s="199" t="s">
        <v>130</v>
      </c>
      <c r="E207" s="200" t="s">
        <v>679</v>
      </c>
      <c r="F207" s="201" t="s">
        <v>680</v>
      </c>
      <c r="G207" s="202" t="s">
        <v>142</v>
      </c>
      <c r="H207" s="203">
        <v>650</v>
      </c>
      <c r="I207" s="204"/>
      <c r="J207" s="205">
        <f t="shared" si="30"/>
        <v>0</v>
      </c>
      <c r="K207" s="206"/>
      <c r="L207" s="36"/>
      <c r="M207" s="207" t="s">
        <v>1</v>
      </c>
      <c r="N207" s="208" t="s">
        <v>41</v>
      </c>
      <c r="O207" s="68"/>
      <c r="P207" s="209">
        <f t="shared" si="31"/>
        <v>0</v>
      </c>
      <c r="Q207" s="209">
        <v>0</v>
      </c>
      <c r="R207" s="209">
        <f t="shared" si="32"/>
        <v>0</v>
      </c>
      <c r="S207" s="209">
        <v>0</v>
      </c>
      <c r="T207" s="210">
        <f t="shared" si="3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1" t="s">
        <v>134</v>
      </c>
      <c r="AT207" s="211" t="s">
        <v>130</v>
      </c>
      <c r="AU207" s="211" t="s">
        <v>86</v>
      </c>
      <c r="AY207" s="14" t="s">
        <v>129</v>
      </c>
      <c r="BE207" s="212">
        <f t="shared" si="34"/>
        <v>0</v>
      </c>
      <c r="BF207" s="212">
        <f t="shared" si="35"/>
        <v>0</v>
      </c>
      <c r="BG207" s="212">
        <f t="shared" si="36"/>
        <v>0</v>
      </c>
      <c r="BH207" s="212">
        <f t="shared" si="37"/>
        <v>0</v>
      </c>
      <c r="BI207" s="212">
        <f t="shared" si="38"/>
        <v>0</v>
      </c>
      <c r="BJ207" s="14" t="s">
        <v>84</v>
      </c>
      <c r="BK207" s="212">
        <f t="shared" si="39"/>
        <v>0</v>
      </c>
      <c r="BL207" s="14" t="s">
        <v>134</v>
      </c>
      <c r="BM207" s="211" t="s">
        <v>800</v>
      </c>
    </row>
    <row r="208" spans="1:65" s="2" customFormat="1" ht="16.5" customHeight="1">
      <c r="A208" s="31"/>
      <c r="B208" s="32"/>
      <c r="C208" s="199" t="s">
        <v>76</v>
      </c>
      <c r="D208" s="199" t="s">
        <v>130</v>
      </c>
      <c r="E208" s="200" t="s">
        <v>801</v>
      </c>
      <c r="F208" s="201" t="s">
        <v>683</v>
      </c>
      <c r="G208" s="202" t="s">
        <v>632</v>
      </c>
      <c r="H208" s="203">
        <v>1</v>
      </c>
      <c r="I208" s="204"/>
      <c r="J208" s="205">
        <f t="shared" si="30"/>
        <v>0</v>
      </c>
      <c r="K208" s="206"/>
      <c r="L208" s="36"/>
      <c r="M208" s="207" t="s">
        <v>1</v>
      </c>
      <c r="N208" s="208" t="s">
        <v>41</v>
      </c>
      <c r="O208" s="68"/>
      <c r="P208" s="209">
        <f t="shared" si="31"/>
        <v>0</v>
      </c>
      <c r="Q208" s="209">
        <v>0</v>
      </c>
      <c r="R208" s="209">
        <f t="shared" si="32"/>
        <v>0</v>
      </c>
      <c r="S208" s="209">
        <v>0</v>
      </c>
      <c r="T208" s="210">
        <f t="shared" si="3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11" t="s">
        <v>134</v>
      </c>
      <c r="AT208" s="211" t="s">
        <v>130</v>
      </c>
      <c r="AU208" s="211" t="s">
        <v>86</v>
      </c>
      <c r="AY208" s="14" t="s">
        <v>129</v>
      </c>
      <c r="BE208" s="212">
        <f t="shared" si="34"/>
        <v>0</v>
      </c>
      <c r="BF208" s="212">
        <f t="shared" si="35"/>
        <v>0</v>
      </c>
      <c r="BG208" s="212">
        <f t="shared" si="36"/>
        <v>0</v>
      </c>
      <c r="BH208" s="212">
        <f t="shared" si="37"/>
        <v>0</v>
      </c>
      <c r="BI208" s="212">
        <f t="shared" si="38"/>
        <v>0</v>
      </c>
      <c r="BJ208" s="14" t="s">
        <v>84</v>
      </c>
      <c r="BK208" s="212">
        <f t="shared" si="39"/>
        <v>0</v>
      </c>
      <c r="BL208" s="14" t="s">
        <v>134</v>
      </c>
      <c r="BM208" s="211" t="s">
        <v>802</v>
      </c>
    </row>
    <row r="209" spans="1:65" s="2" customFormat="1" ht="21.75" customHeight="1">
      <c r="A209" s="31"/>
      <c r="B209" s="32"/>
      <c r="C209" s="199" t="s">
        <v>76</v>
      </c>
      <c r="D209" s="199" t="s">
        <v>130</v>
      </c>
      <c r="E209" s="200" t="s">
        <v>803</v>
      </c>
      <c r="F209" s="201" t="s">
        <v>804</v>
      </c>
      <c r="G209" s="202" t="s">
        <v>632</v>
      </c>
      <c r="H209" s="203">
        <v>1</v>
      </c>
      <c r="I209" s="204"/>
      <c r="J209" s="205">
        <f t="shared" si="30"/>
        <v>0</v>
      </c>
      <c r="K209" s="206"/>
      <c r="L209" s="36"/>
      <c r="M209" s="207" t="s">
        <v>1</v>
      </c>
      <c r="N209" s="208" t="s">
        <v>41</v>
      </c>
      <c r="O209" s="68"/>
      <c r="P209" s="209">
        <f t="shared" si="31"/>
        <v>0</v>
      </c>
      <c r="Q209" s="209">
        <v>0</v>
      </c>
      <c r="R209" s="209">
        <f t="shared" si="32"/>
        <v>0</v>
      </c>
      <c r="S209" s="209">
        <v>0</v>
      </c>
      <c r="T209" s="210">
        <f t="shared" si="3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1" t="s">
        <v>134</v>
      </c>
      <c r="AT209" s="211" t="s">
        <v>130</v>
      </c>
      <c r="AU209" s="211" t="s">
        <v>86</v>
      </c>
      <c r="AY209" s="14" t="s">
        <v>129</v>
      </c>
      <c r="BE209" s="212">
        <f t="shared" si="34"/>
        <v>0</v>
      </c>
      <c r="BF209" s="212">
        <f t="shared" si="35"/>
        <v>0</v>
      </c>
      <c r="BG209" s="212">
        <f t="shared" si="36"/>
        <v>0</v>
      </c>
      <c r="BH209" s="212">
        <f t="shared" si="37"/>
        <v>0</v>
      </c>
      <c r="BI209" s="212">
        <f t="shared" si="38"/>
        <v>0</v>
      </c>
      <c r="BJ209" s="14" t="s">
        <v>84</v>
      </c>
      <c r="BK209" s="212">
        <f t="shared" si="39"/>
        <v>0</v>
      </c>
      <c r="BL209" s="14" t="s">
        <v>134</v>
      </c>
      <c r="BM209" s="211" t="s">
        <v>805</v>
      </c>
    </row>
    <row r="210" spans="1:65" s="2" customFormat="1" ht="16.5" customHeight="1">
      <c r="A210" s="31"/>
      <c r="B210" s="32"/>
      <c r="C210" s="199" t="s">
        <v>76</v>
      </c>
      <c r="D210" s="199" t="s">
        <v>130</v>
      </c>
      <c r="E210" s="200" t="s">
        <v>806</v>
      </c>
      <c r="F210" s="201" t="s">
        <v>807</v>
      </c>
      <c r="G210" s="202" t="s">
        <v>632</v>
      </c>
      <c r="H210" s="203">
        <v>1</v>
      </c>
      <c r="I210" s="204"/>
      <c r="J210" s="205">
        <f t="shared" si="30"/>
        <v>0</v>
      </c>
      <c r="K210" s="206"/>
      <c r="L210" s="36"/>
      <c r="M210" s="207" t="s">
        <v>1</v>
      </c>
      <c r="N210" s="208" t="s">
        <v>41</v>
      </c>
      <c r="O210" s="68"/>
      <c r="P210" s="209">
        <f t="shared" si="31"/>
        <v>0</v>
      </c>
      <c r="Q210" s="209">
        <v>0</v>
      </c>
      <c r="R210" s="209">
        <f t="shared" si="32"/>
        <v>0</v>
      </c>
      <c r="S210" s="209">
        <v>0</v>
      </c>
      <c r="T210" s="210">
        <f t="shared" si="3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11" t="s">
        <v>134</v>
      </c>
      <c r="AT210" s="211" t="s">
        <v>130</v>
      </c>
      <c r="AU210" s="211" t="s">
        <v>86</v>
      </c>
      <c r="AY210" s="14" t="s">
        <v>129</v>
      </c>
      <c r="BE210" s="212">
        <f t="shared" si="34"/>
        <v>0</v>
      </c>
      <c r="BF210" s="212">
        <f t="shared" si="35"/>
        <v>0</v>
      </c>
      <c r="BG210" s="212">
        <f t="shared" si="36"/>
        <v>0</v>
      </c>
      <c r="BH210" s="212">
        <f t="shared" si="37"/>
        <v>0</v>
      </c>
      <c r="BI210" s="212">
        <f t="shared" si="38"/>
        <v>0</v>
      </c>
      <c r="BJ210" s="14" t="s">
        <v>84</v>
      </c>
      <c r="BK210" s="212">
        <f t="shared" si="39"/>
        <v>0</v>
      </c>
      <c r="BL210" s="14" t="s">
        <v>134</v>
      </c>
      <c r="BM210" s="211" t="s">
        <v>808</v>
      </c>
    </row>
    <row r="211" spans="1:65" s="2" customFormat="1" ht="16.5" customHeight="1">
      <c r="A211" s="31"/>
      <c r="B211" s="32"/>
      <c r="C211" s="199" t="s">
        <v>76</v>
      </c>
      <c r="D211" s="199" t="s">
        <v>130</v>
      </c>
      <c r="E211" s="200" t="s">
        <v>809</v>
      </c>
      <c r="F211" s="201" t="s">
        <v>810</v>
      </c>
      <c r="G211" s="202" t="s">
        <v>632</v>
      </c>
      <c r="H211" s="203">
        <v>1</v>
      </c>
      <c r="I211" s="204"/>
      <c r="J211" s="205">
        <f t="shared" si="30"/>
        <v>0</v>
      </c>
      <c r="K211" s="206"/>
      <c r="L211" s="36"/>
      <c r="M211" s="207" t="s">
        <v>1</v>
      </c>
      <c r="N211" s="208" t="s">
        <v>41</v>
      </c>
      <c r="O211" s="68"/>
      <c r="P211" s="209">
        <f t="shared" si="31"/>
        <v>0</v>
      </c>
      <c r="Q211" s="209">
        <v>0</v>
      </c>
      <c r="R211" s="209">
        <f t="shared" si="32"/>
        <v>0</v>
      </c>
      <c r="S211" s="209">
        <v>0</v>
      </c>
      <c r="T211" s="210">
        <f t="shared" si="3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11" t="s">
        <v>134</v>
      </c>
      <c r="AT211" s="211" t="s">
        <v>130</v>
      </c>
      <c r="AU211" s="211" t="s">
        <v>86</v>
      </c>
      <c r="AY211" s="14" t="s">
        <v>129</v>
      </c>
      <c r="BE211" s="212">
        <f t="shared" si="34"/>
        <v>0</v>
      </c>
      <c r="BF211" s="212">
        <f t="shared" si="35"/>
        <v>0</v>
      </c>
      <c r="BG211" s="212">
        <f t="shared" si="36"/>
        <v>0</v>
      </c>
      <c r="BH211" s="212">
        <f t="shared" si="37"/>
        <v>0</v>
      </c>
      <c r="BI211" s="212">
        <f t="shared" si="38"/>
        <v>0</v>
      </c>
      <c r="BJ211" s="14" t="s">
        <v>84</v>
      </c>
      <c r="BK211" s="212">
        <f t="shared" si="39"/>
        <v>0</v>
      </c>
      <c r="BL211" s="14" t="s">
        <v>134</v>
      </c>
      <c r="BM211" s="211" t="s">
        <v>811</v>
      </c>
    </row>
    <row r="212" spans="1:65" s="12" customFormat="1" ht="22.9" customHeight="1">
      <c r="B212" s="185"/>
      <c r="C212" s="186"/>
      <c r="D212" s="187" t="s">
        <v>75</v>
      </c>
      <c r="E212" s="213" t="s">
        <v>812</v>
      </c>
      <c r="F212" s="213" t="s">
        <v>813</v>
      </c>
      <c r="G212" s="186"/>
      <c r="H212" s="186"/>
      <c r="I212" s="189"/>
      <c r="J212" s="214">
        <f>BK212</f>
        <v>0</v>
      </c>
      <c r="K212" s="186"/>
      <c r="L212" s="191"/>
      <c r="M212" s="192"/>
      <c r="N212" s="193"/>
      <c r="O212" s="193"/>
      <c r="P212" s="194">
        <f>SUM(P213:P217)</f>
        <v>0</v>
      </c>
      <c r="Q212" s="193"/>
      <c r="R212" s="194">
        <f>SUM(R213:R217)</f>
        <v>0</v>
      </c>
      <c r="S212" s="193"/>
      <c r="T212" s="195">
        <f>SUM(T213:T217)</f>
        <v>0</v>
      </c>
      <c r="AR212" s="196" t="s">
        <v>84</v>
      </c>
      <c r="AT212" s="197" t="s">
        <v>75</v>
      </c>
      <c r="AU212" s="197" t="s">
        <v>84</v>
      </c>
      <c r="AY212" s="196" t="s">
        <v>129</v>
      </c>
      <c r="BK212" s="198">
        <f>SUM(BK213:BK217)</f>
        <v>0</v>
      </c>
    </row>
    <row r="213" spans="1:65" s="2" customFormat="1" ht="16.5" customHeight="1">
      <c r="A213" s="31"/>
      <c r="B213" s="32"/>
      <c r="C213" s="199" t="s">
        <v>76</v>
      </c>
      <c r="D213" s="199" t="s">
        <v>130</v>
      </c>
      <c r="E213" s="200" t="s">
        <v>814</v>
      </c>
      <c r="F213" s="201" t="s">
        <v>815</v>
      </c>
      <c r="G213" s="202" t="s">
        <v>632</v>
      </c>
      <c r="H213" s="203">
        <v>1</v>
      </c>
      <c r="I213" s="204"/>
      <c r="J213" s="205">
        <f>ROUND(I213*H213,2)</f>
        <v>0</v>
      </c>
      <c r="K213" s="206"/>
      <c r="L213" s="36"/>
      <c r="M213" s="207" t="s">
        <v>1</v>
      </c>
      <c r="N213" s="208" t="s">
        <v>41</v>
      </c>
      <c r="O213" s="68"/>
      <c r="P213" s="209">
        <f>O213*H213</f>
        <v>0</v>
      </c>
      <c r="Q213" s="209">
        <v>0</v>
      </c>
      <c r="R213" s="209">
        <f>Q213*H213</f>
        <v>0</v>
      </c>
      <c r="S213" s="209">
        <v>0</v>
      </c>
      <c r="T213" s="210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11" t="s">
        <v>134</v>
      </c>
      <c r="AT213" s="211" t="s">
        <v>130</v>
      </c>
      <c r="AU213" s="211" t="s">
        <v>86</v>
      </c>
      <c r="AY213" s="14" t="s">
        <v>129</v>
      </c>
      <c r="BE213" s="212">
        <f>IF(N213="základní",J213,0)</f>
        <v>0</v>
      </c>
      <c r="BF213" s="212">
        <f>IF(N213="snížená",J213,0)</f>
        <v>0</v>
      </c>
      <c r="BG213" s="212">
        <f>IF(N213="zákl. přenesená",J213,0)</f>
        <v>0</v>
      </c>
      <c r="BH213" s="212">
        <f>IF(N213="sníž. přenesená",J213,0)</f>
        <v>0</v>
      </c>
      <c r="BI213" s="212">
        <f>IF(N213="nulová",J213,0)</f>
        <v>0</v>
      </c>
      <c r="BJ213" s="14" t="s">
        <v>84</v>
      </c>
      <c r="BK213" s="212">
        <f>ROUND(I213*H213,2)</f>
        <v>0</v>
      </c>
      <c r="BL213" s="14" t="s">
        <v>134</v>
      </c>
      <c r="BM213" s="211" t="s">
        <v>816</v>
      </c>
    </row>
    <row r="214" spans="1:65" s="2" customFormat="1" ht="21.75" customHeight="1">
      <c r="A214" s="31"/>
      <c r="B214" s="32"/>
      <c r="C214" s="199" t="s">
        <v>76</v>
      </c>
      <c r="D214" s="199" t="s">
        <v>130</v>
      </c>
      <c r="E214" s="200" t="s">
        <v>817</v>
      </c>
      <c r="F214" s="201" t="s">
        <v>818</v>
      </c>
      <c r="G214" s="202" t="s">
        <v>632</v>
      </c>
      <c r="H214" s="203">
        <v>1</v>
      </c>
      <c r="I214" s="204"/>
      <c r="J214" s="205">
        <f>ROUND(I214*H214,2)</f>
        <v>0</v>
      </c>
      <c r="K214" s="206"/>
      <c r="L214" s="36"/>
      <c r="M214" s="207" t="s">
        <v>1</v>
      </c>
      <c r="N214" s="208" t="s">
        <v>41</v>
      </c>
      <c r="O214" s="68"/>
      <c r="P214" s="209">
        <f>O214*H214</f>
        <v>0</v>
      </c>
      <c r="Q214" s="209">
        <v>0</v>
      </c>
      <c r="R214" s="209">
        <f>Q214*H214</f>
        <v>0</v>
      </c>
      <c r="S214" s="209">
        <v>0</v>
      </c>
      <c r="T214" s="210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1" t="s">
        <v>134</v>
      </c>
      <c r="AT214" s="211" t="s">
        <v>130</v>
      </c>
      <c r="AU214" s="211" t="s">
        <v>86</v>
      </c>
      <c r="AY214" s="14" t="s">
        <v>129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4" t="s">
        <v>84</v>
      </c>
      <c r="BK214" s="212">
        <f>ROUND(I214*H214,2)</f>
        <v>0</v>
      </c>
      <c r="BL214" s="14" t="s">
        <v>134</v>
      </c>
      <c r="BM214" s="211" t="s">
        <v>819</v>
      </c>
    </row>
    <row r="215" spans="1:65" s="2" customFormat="1" ht="16.5" customHeight="1">
      <c r="A215" s="31"/>
      <c r="B215" s="32"/>
      <c r="C215" s="199" t="s">
        <v>76</v>
      </c>
      <c r="D215" s="199" t="s">
        <v>130</v>
      </c>
      <c r="E215" s="200" t="s">
        <v>820</v>
      </c>
      <c r="F215" s="201" t="s">
        <v>821</v>
      </c>
      <c r="G215" s="202" t="s">
        <v>632</v>
      </c>
      <c r="H215" s="203">
        <v>1</v>
      </c>
      <c r="I215" s="204"/>
      <c r="J215" s="205">
        <f>ROUND(I215*H215,2)</f>
        <v>0</v>
      </c>
      <c r="K215" s="206"/>
      <c r="L215" s="36"/>
      <c r="M215" s="207" t="s">
        <v>1</v>
      </c>
      <c r="N215" s="208" t="s">
        <v>41</v>
      </c>
      <c r="O215" s="68"/>
      <c r="P215" s="209">
        <f>O215*H215</f>
        <v>0</v>
      </c>
      <c r="Q215" s="209">
        <v>0</v>
      </c>
      <c r="R215" s="209">
        <f>Q215*H215</f>
        <v>0</v>
      </c>
      <c r="S215" s="209">
        <v>0</v>
      </c>
      <c r="T215" s="210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11" t="s">
        <v>134</v>
      </c>
      <c r="AT215" s="211" t="s">
        <v>130</v>
      </c>
      <c r="AU215" s="211" t="s">
        <v>86</v>
      </c>
      <c r="AY215" s="14" t="s">
        <v>129</v>
      </c>
      <c r="BE215" s="212">
        <f>IF(N215="základní",J215,0)</f>
        <v>0</v>
      </c>
      <c r="BF215" s="212">
        <f>IF(N215="snížená",J215,0)</f>
        <v>0</v>
      </c>
      <c r="BG215" s="212">
        <f>IF(N215="zákl. přenesená",J215,0)</f>
        <v>0</v>
      </c>
      <c r="BH215" s="212">
        <f>IF(N215="sníž. přenesená",J215,0)</f>
        <v>0</v>
      </c>
      <c r="BI215" s="212">
        <f>IF(N215="nulová",J215,0)</f>
        <v>0</v>
      </c>
      <c r="BJ215" s="14" t="s">
        <v>84</v>
      </c>
      <c r="BK215" s="212">
        <f>ROUND(I215*H215,2)</f>
        <v>0</v>
      </c>
      <c r="BL215" s="14" t="s">
        <v>134</v>
      </c>
      <c r="BM215" s="211" t="s">
        <v>822</v>
      </c>
    </row>
    <row r="216" spans="1:65" s="2" customFormat="1" ht="16.5" customHeight="1">
      <c r="A216" s="31"/>
      <c r="B216" s="32"/>
      <c r="C216" s="199" t="s">
        <v>76</v>
      </c>
      <c r="D216" s="199" t="s">
        <v>130</v>
      </c>
      <c r="E216" s="200" t="s">
        <v>823</v>
      </c>
      <c r="F216" s="201" t="s">
        <v>824</v>
      </c>
      <c r="G216" s="202" t="s">
        <v>632</v>
      </c>
      <c r="H216" s="203">
        <v>1</v>
      </c>
      <c r="I216" s="204"/>
      <c r="J216" s="205">
        <f>ROUND(I216*H216,2)</f>
        <v>0</v>
      </c>
      <c r="K216" s="206"/>
      <c r="L216" s="36"/>
      <c r="M216" s="207" t="s">
        <v>1</v>
      </c>
      <c r="N216" s="208" t="s">
        <v>41</v>
      </c>
      <c r="O216" s="68"/>
      <c r="P216" s="209">
        <f>O216*H216</f>
        <v>0</v>
      </c>
      <c r="Q216" s="209">
        <v>0</v>
      </c>
      <c r="R216" s="209">
        <f>Q216*H216</f>
        <v>0</v>
      </c>
      <c r="S216" s="209">
        <v>0</v>
      </c>
      <c r="T216" s="210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11" t="s">
        <v>134</v>
      </c>
      <c r="AT216" s="211" t="s">
        <v>130</v>
      </c>
      <c r="AU216" s="211" t="s">
        <v>86</v>
      </c>
      <c r="AY216" s="14" t="s">
        <v>129</v>
      </c>
      <c r="BE216" s="212">
        <f>IF(N216="základní",J216,0)</f>
        <v>0</v>
      </c>
      <c r="BF216" s="212">
        <f>IF(N216="snížená",J216,0)</f>
        <v>0</v>
      </c>
      <c r="BG216" s="212">
        <f>IF(N216="zákl. přenesená",J216,0)</f>
        <v>0</v>
      </c>
      <c r="BH216" s="212">
        <f>IF(N216="sníž. přenesená",J216,0)</f>
        <v>0</v>
      </c>
      <c r="BI216" s="212">
        <f>IF(N216="nulová",J216,0)</f>
        <v>0</v>
      </c>
      <c r="BJ216" s="14" t="s">
        <v>84</v>
      </c>
      <c r="BK216" s="212">
        <f>ROUND(I216*H216,2)</f>
        <v>0</v>
      </c>
      <c r="BL216" s="14" t="s">
        <v>134</v>
      </c>
      <c r="BM216" s="211" t="s">
        <v>825</v>
      </c>
    </row>
    <row r="217" spans="1:65" s="2" customFormat="1" ht="16.5" customHeight="1">
      <c r="A217" s="31"/>
      <c r="B217" s="32"/>
      <c r="C217" s="199" t="s">
        <v>76</v>
      </c>
      <c r="D217" s="199" t="s">
        <v>130</v>
      </c>
      <c r="E217" s="200" t="s">
        <v>826</v>
      </c>
      <c r="F217" s="201" t="s">
        <v>827</v>
      </c>
      <c r="G217" s="202" t="s">
        <v>632</v>
      </c>
      <c r="H217" s="203">
        <v>1</v>
      </c>
      <c r="I217" s="204"/>
      <c r="J217" s="205">
        <f>ROUND(I217*H217,2)</f>
        <v>0</v>
      </c>
      <c r="K217" s="206"/>
      <c r="L217" s="36"/>
      <c r="M217" s="207" t="s">
        <v>1</v>
      </c>
      <c r="N217" s="208" t="s">
        <v>41</v>
      </c>
      <c r="O217" s="68"/>
      <c r="P217" s="209">
        <f>O217*H217</f>
        <v>0</v>
      </c>
      <c r="Q217" s="209">
        <v>0</v>
      </c>
      <c r="R217" s="209">
        <f>Q217*H217</f>
        <v>0</v>
      </c>
      <c r="S217" s="209">
        <v>0</v>
      </c>
      <c r="T217" s="210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11" t="s">
        <v>134</v>
      </c>
      <c r="AT217" s="211" t="s">
        <v>130</v>
      </c>
      <c r="AU217" s="211" t="s">
        <v>86</v>
      </c>
      <c r="AY217" s="14" t="s">
        <v>129</v>
      </c>
      <c r="BE217" s="212">
        <f>IF(N217="základní",J217,0)</f>
        <v>0</v>
      </c>
      <c r="BF217" s="212">
        <f>IF(N217="snížená",J217,0)</f>
        <v>0</v>
      </c>
      <c r="BG217" s="212">
        <f>IF(N217="zákl. přenesená",J217,0)</f>
        <v>0</v>
      </c>
      <c r="BH217" s="212">
        <f>IF(N217="sníž. přenesená",J217,0)</f>
        <v>0</v>
      </c>
      <c r="BI217" s="212">
        <f>IF(N217="nulová",J217,0)</f>
        <v>0</v>
      </c>
      <c r="BJ217" s="14" t="s">
        <v>84</v>
      </c>
      <c r="BK217" s="212">
        <f>ROUND(I217*H217,2)</f>
        <v>0</v>
      </c>
      <c r="BL217" s="14" t="s">
        <v>134</v>
      </c>
      <c r="BM217" s="211" t="s">
        <v>828</v>
      </c>
    </row>
    <row r="218" spans="1:65" s="12" customFormat="1" ht="25.9" customHeight="1">
      <c r="B218" s="185"/>
      <c r="C218" s="186"/>
      <c r="D218" s="187" t="s">
        <v>75</v>
      </c>
      <c r="E218" s="188" t="s">
        <v>829</v>
      </c>
      <c r="F218" s="188" t="s">
        <v>830</v>
      </c>
      <c r="G218" s="186"/>
      <c r="H218" s="186"/>
      <c r="I218" s="189"/>
      <c r="J218" s="190">
        <f>BK218</f>
        <v>0</v>
      </c>
      <c r="K218" s="186"/>
      <c r="L218" s="191"/>
      <c r="M218" s="231"/>
      <c r="N218" s="232"/>
      <c r="O218" s="232"/>
      <c r="P218" s="233">
        <v>0</v>
      </c>
      <c r="Q218" s="232"/>
      <c r="R218" s="233">
        <v>0</v>
      </c>
      <c r="S218" s="232"/>
      <c r="T218" s="234">
        <v>0</v>
      </c>
      <c r="AR218" s="196" t="s">
        <v>84</v>
      </c>
      <c r="AT218" s="197" t="s">
        <v>75</v>
      </c>
      <c r="AU218" s="197" t="s">
        <v>76</v>
      </c>
      <c r="AY218" s="196" t="s">
        <v>129</v>
      </c>
      <c r="BK218" s="198">
        <v>0</v>
      </c>
    </row>
    <row r="219" spans="1:65" s="2" customFormat="1" ht="7" customHeight="1">
      <c r="A219" s="31"/>
      <c r="B219" s="51"/>
      <c r="C219" s="52"/>
      <c r="D219" s="52"/>
      <c r="E219" s="52"/>
      <c r="F219" s="52"/>
      <c r="G219" s="52"/>
      <c r="H219" s="52"/>
      <c r="I219" s="149"/>
      <c r="J219" s="52"/>
      <c r="K219" s="52"/>
      <c r="L219" s="36"/>
      <c r="M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</row>
  </sheetData>
  <sheetProtection algorithmName="SHA-512" hashValue="JZTEjROk4Dx1rTerHO6h8Hbf8hh+oI5oDb98Ia1WUmnkTo9Uyj028+Z4xuEln5DWFiJqZMOkyK8JI3gnAal9tg==" saltValue="T17G/S2a1uyRhk3WFO+VoPeWerpGty159jO8qI5Iev11MwsyqbrYK3ytUPU7qcgkvigBk4dIodDL7+CT4kMyBg==" spinCount="100000" sheet="1" objects="1" scenarios="1" formatColumns="0" formatRows="0" autoFilter="0"/>
  <autoFilter ref="C125:K218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tabSelected="1" topLeftCell="A149" workbookViewId="0"/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105" customWidth="1"/>
    <col min="10" max="10" width="20.109375" style="1" customWidth="1"/>
    <col min="11" max="11" width="20.10937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10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98</v>
      </c>
    </row>
    <row r="3" spans="1:46" s="1" customFormat="1" ht="7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1:46" s="1" customFormat="1" ht="25" customHeight="1">
      <c r="B4" s="17"/>
      <c r="D4" s="109" t="s">
        <v>99</v>
      </c>
      <c r="I4" s="105"/>
      <c r="L4" s="17"/>
      <c r="M4" s="110" t="s">
        <v>10</v>
      </c>
      <c r="AT4" s="14" t="s">
        <v>4</v>
      </c>
    </row>
    <row r="5" spans="1:46" s="1" customFormat="1" ht="7" customHeight="1">
      <c r="B5" s="17"/>
      <c r="I5" s="105"/>
      <c r="L5" s="17"/>
    </row>
    <row r="6" spans="1:46" s="1" customFormat="1" ht="12" customHeight="1">
      <c r="B6" s="17"/>
      <c r="D6" s="111" t="s">
        <v>16</v>
      </c>
      <c r="I6" s="105"/>
      <c r="L6" s="17"/>
    </row>
    <row r="7" spans="1:46" s="1" customFormat="1" ht="16.5" customHeight="1">
      <c r="B7" s="17"/>
      <c r="E7" s="279" t="str">
        <f>'Rekapitulace stavby'!K6</f>
        <v>REVITALIZACE  AREÁLU ELMONTIA</v>
      </c>
      <c r="F7" s="280"/>
      <c r="G7" s="280"/>
      <c r="H7" s="280"/>
      <c r="I7" s="105"/>
      <c r="L7" s="17"/>
    </row>
    <row r="8" spans="1:46" s="2" customFormat="1" ht="12" customHeight="1">
      <c r="A8" s="31"/>
      <c r="B8" s="36"/>
      <c r="C8" s="31"/>
      <c r="D8" s="111" t="s">
        <v>100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81" t="s">
        <v>831</v>
      </c>
      <c r="F9" s="282"/>
      <c r="G9" s="282"/>
      <c r="H9" s="282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1" t="s">
        <v>20</v>
      </c>
      <c r="E12" s="31"/>
      <c r="F12" s="113" t="s">
        <v>604</v>
      </c>
      <c r="G12" s="31"/>
      <c r="H12" s="31"/>
      <c r="I12" s="114" t="s">
        <v>22</v>
      </c>
      <c r="J12" s="115" t="str">
        <f>'Rekapitulace stavby'!AN8</f>
        <v>17. 7. 2020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3" t="str">
        <f>IF('Rekapitulace stavby'!E11="","",'Rekapitulace stavby'!E11)</f>
        <v>ELMONTIA a.s.</v>
      </c>
      <c r="F15" s="31"/>
      <c r="G15" s="31"/>
      <c r="H15" s="31"/>
      <c r="I15" s="114" t="s">
        <v>27</v>
      </c>
      <c r="J15" s="113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7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3" t="str">
        <f>'Rekapitulace stavby'!E14</f>
        <v>Vyplň údaj</v>
      </c>
      <c r="F18" s="284"/>
      <c r="G18" s="284"/>
      <c r="H18" s="284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7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3" t="str">
        <f>IF('Rekapitulace stavby'!E17="","",'Rekapitulace stavby'!E17)</f>
        <v>Ing. arch. Karel  Schmied ml.</v>
      </c>
      <c r="F21" s="31"/>
      <c r="G21" s="31"/>
      <c r="H21" s="31"/>
      <c r="I21" s="114" t="s">
        <v>27</v>
      </c>
      <c r="J21" s="113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7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3" t="str">
        <f>IF('Rekapitulace stavby'!E20="","",'Rekapitulace stavby'!E20)</f>
        <v>Vávra</v>
      </c>
      <c r="F24" s="31"/>
      <c r="G24" s="31"/>
      <c r="H24" s="31"/>
      <c r="I24" s="114" t="s">
        <v>27</v>
      </c>
      <c r="J24" s="113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7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85" t="s">
        <v>1</v>
      </c>
      <c r="F27" s="285"/>
      <c r="G27" s="285"/>
      <c r="H27" s="285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7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7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4" customHeight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ROUND(J125,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5" customHeight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5" customHeight="1">
      <c r="A33" s="31"/>
      <c r="B33" s="36"/>
      <c r="C33" s="31"/>
      <c r="D33" s="126" t="s">
        <v>40</v>
      </c>
      <c r="E33" s="111" t="s">
        <v>41</v>
      </c>
      <c r="F33" s="127">
        <f>ROUND((SUM(BE125:BE178)),  2)</f>
        <v>0</v>
      </c>
      <c r="G33" s="31"/>
      <c r="H33" s="31"/>
      <c r="I33" s="128">
        <v>0.21</v>
      </c>
      <c r="J33" s="127">
        <f>ROUND(((SUM(BE125:BE178))*I33),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5" customHeight="1">
      <c r="A34" s="31"/>
      <c r="B34" s="36"/>
      <c r="C34" s="31"/>
      <c r="D34" s="31"/>
      <c r="E34" s="111" t="s">
        <v>42</v>
      </c>
      <c r="F34" s="127">
        <f>ROUND((SUM(BF125:BF178)),  2)</f>
        <v>0</v>
      </c>
      <c r="G34" s="31"/>
      <c r="H34" s="31"/>
      <c r="I34" s="128">
        <v>0.15</v>
      </c>
      <c r="J34" s="127">
        <f>ROUND(((SUM(BF125:BF178))*I34),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5" hidden="1" customHeight="1">
      <c r="A35" s="31"/>
      <c r="B35" s="36"/>
      <c r="C35" s="31"/>
      <c r="D35" s="31"/>
      <c r="E35" s="111" t="s">
        <v>43</v>
      </c>
      <c r="F35" s="127">
        <f>ROUND((SUM(BG125:BG178)),  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5" hidden="1" customHeight="1">
      <c r="A36" s="31"/>
      <c r="B36" s="36"/>
      <c r="C36" s="31"/>
      <c r="D36" s="31"/>
      <c r="E36" s="111" t="s">
        <v>44</v>
      </c>
      <c r="F36" s="127">
        <f>ROUND((SUM(BH125:BH178)),  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5" hidden="1" customHeight="1">
      <c r="A37" s="31"/>
      <c r="B37" s="36"/>
      <c r="C37" s="31"/>
      <c r="D37" s="31"/>
      <c r="E37" s="111" t="s">
        <v>45</v>
      </c>
      <c r="F37" s="127">
        <f>ROUND((SUM(BI125:BI178)),  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7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4" customHeight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5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5" customHeight="1">
      <c r="B41" s="17"/>
      <c r="I41" s="105"/>
      <c r="L41" s="17"/>
    </row>
    <row r="42" spans="1:31" s="1" customFormat="1" ht="14.5" customHeight="1">
      <c r="B42" s="17"/>
      <c r="I42" s="105"/>
      <c r="L42" s="17"/>
    </row>
    <row r="43" spans="1:31" s="1" customFormat="1" ht="14.5" customHeight="1">
      <c r="B43" s="17"/>
      <c r="I43" s="105"/>
      <c r="L43" s="17"/>
    </row>
    <row r="44" spans="1:31" s="1" customFormat="1" ht="14.5" customHeight="1">
      <c r="B44" s="17"/>
      <c r="I44" s="105"/>
      <c r="L44" s="17"/>
    </row>
    <row r="45" spans="1:31" s="1" customFormat="1" ht="14.5" customHeight="1">
      <c r="B45" s="17"/>
      <c r="I45" s="105"/>
      <c r="L45" s="17"/>
    </row>
    <row r="46" spans="1:31" s="1" customFormat="1" ht="14.5" customHeight="1">
      <c r="B46" s="17"/>
      <c r="I46" s="105"/>
      <c r="L46" s="17"/>
    </row>
    <row r="47" spans="1:31" s="1" customFormat="1" ht="14.5" customHeight="1">
      <c r="B47" s="17"/>
      <c r="I47" s="105"/>
      <c r="L47" s="17"/>
    </row>
    <row r="48" spans="1:31" s="1" customFormat="1" ht="14.5" customHeight="1">
      <c r="B48" s="17"/>
      <c r="I48" s="105"/>
      <c r="L48" s="17"/>
    </row>
    <row r="49" spans="1:31" s="1" customFormat="1" ht="14.5" customHeight="1">
      <c r="B49" s="17"/>
      <c r="I49" s="105"/>
      <c r="L49" s="17"/>
    </row>
    <row r="50" spans="1:31" s="2" customFormat="1" ht="14.5" customHeight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5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5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5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7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5" customHeight="1">
      <c r="A82" s="31"/>
      <c r="B82" s="32"/>
      <c r="C82" s="20" t="s">
        <v>102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7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3"/>
      <c r="D85" s="33"/>
      <c r="E85" s="277" t="str">
        <f>E7</f>
        <v>REVITALIZACE  AREÁLU ELMONTIA</v>
      </c>
      <c r="F85" s="278"/>
      <c r="G85" s="278"/>
      <c r="H85" s="278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100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58" t="str">
        <f>E9</f>
        <v>05 - SO 02  SLABOPROUD</v>
      </c>
      <c r="F87" s="276"/>
      <c r="G87" s="276"/>
      <c r="H87" s="276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7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114" t="s">
        <v>22</v>
      </c>
      <c r="J89" s="63" t="str">
        <f>IF(J12="","",J12)</f>
        <v>17. 7. 2020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7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25.75" customHeight="1">
      <c r="A91" s="31"/>
      <c r="B91" s="32"/>
      <c r="C91" s="26" t="s">
        <v>24</v>
      </c>
      <c r="D91" s="33"/>
      <c r="E91" s="33"/>
      <c r="F91" s="24" t="str">
        <f>E15</f>
        <v>ELMONTIA a.s.</v>
      </c>
      <c r="G91" s="33"/>
      <c r="H91" s="33"/>
      <c r="I91" s="114" t="s">
        <v>30</v>
      </c>
      <c r="J91" s="29" t="str">
        <f>E21</f>
        <v>Ing. arch. Karel  Schmied ml.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5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Vávra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4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3" t="s">
        <v>103</v>
      </c>
      <c r="D94" s="154"/>
      <c r="E94" s="154"/>
      <c r="F94" s="154"/>
      <c r="G94" s="154"/>
      <c r="H94" s="154"/>
      <c r="I94" s="155"/>
      <c r="J94" s="156" t="s">
        <v>104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4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7" t="s">
        <v>105</v>
      </c>
      <c r="D96" s="33"/>
      <c r="E96" s="33"/>
      <c r="F96" s="33"/>
      <c r="G96" s="33"/>
      <c r="H96" s="33"/>
      <c r="I96" s="112"/>
      <c r="J96" s="81">
        <f>J125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106</v>
      </c>
    </row>
    <row r="97" spans="1:31" s="9" customFormat="1" ht="25" customHeight="1">
      <c r="B97" s="158"/>
      <c r="C97" s="159"/>
      <c r="D97" s="160" t="s">
        <v>605</v>
      </c>
      <c r="E97" s="161"/>
      <c r="F97" s="161"/>
      <c r="G97" s="161"/>
      <c r="H97" s="161"/>
      <c r="I97" s="162"/>
      <c r="J97" s="163">
        <f>J126</f>
        <v>0</v>
      </c>
      <c r="K97" s="159"/>
      <c r="L97" s="164"/>
    </row>
    <row r="98" spans="1:31" s="9" customFormat="1" ht="25" customHeight="1">
      <c r="B98" s="158"/>
      <c r="C98" s="159"/>
      <c r="D98" s="160" t="s">
        <v>832</v>
      </c>
      <c r="E98" s="161"/>
      <c r="F98" s="161"/>
      <c r="G98" s="161"/>
      <c r="H98" s="161"/>
      <c r="I98" s="162"/>
      <c r="J98" s="163">
        <f>J127</f>
        <v>0</v>
      </c>
      <c r="K98" s="159"/>
      <c r="L98" s="164"/>
    </row>
    <row r="99" spans="1:31" s="10" customFormat="1" ht="19.899999999999999" customHeight="1">
      <c r="B99" s="165"/>
      <c r="C99" s="166"/>
      <c r="D99" s="167" t="s">
        <v>607</v>
      </c>
      <c r="E99" s="168"/>
      <c r="F99" s="168"/>
      <c r="G99" s="168"/>
      <c r="H99" s="168"/>
      <c r="I99" s="169"/>
      <c r="J99" s="170">
        <f>J128</f>
        <v>0</v>
      </c>
      <c r="K99" s="166"/>
      <c r="L99" s="171"/>
    </row>
    <row r="100" spans="1:31" s="10" customFormat="1" ht="19.899999999999999" customHeight="1">
      <c r="B100" s="165"/>
      <c r="C100" s="166"/>
      <c r="D100" s="167" t="s">
        <v>608</v>
      </c>
      <c r="E100" s="168"/>
      <c r="F100" s="168"/>
      <c r="G100" s="168"/>
      <c r="H100" s="168"/>
      <c r="I100" s="169"/>
      <c r="J100" s="170">
        <f>J129</f>
        <v>0</v>
      </c>
      <c r="K100" s="166"/>
      <c r="L100" s="171"/>
    </row>
    <row r="101" spans="1:31" s="10" customFormat="1" ht="19.899999999999999" customHeight="1">
      <c r="B101" s="165"/>
      <c r="C101" s="166"/>
      <c r="D101" s="167" t="s">
        <v>833</v>
      </c>
      <c r="E101" s="168"/>
      <c r="F101" s="168"/>
      <c r="G101" s="168"/>
      <c r="H101" s="168"/>
      <c r="I101" s="169"/>
      <c r="J101" s="170">
        <f>J146</f>
        <v>0</v>
      </c>
      <c r="K101" s="166"/>
      <c r="L101" s="171"/>
    </row>
    <row r="102" spans="1:31" s="10" customFormat="1" ht="19.899999999999999" customHeight="1">
      <c r="B102" s="165"/>
      <c r="C102" s="166"/>
      <c r="D102" s="167" t="s">
        <v>834</v>
      </c>
      <c r="E102" s="168"/>
      <c r="F102" s="168"/>
      <c r="G102" s="168"/>
      <c r="H102" s="168"/>
      <c r="I102" s="169"/>
      <c r="J102" s="170">
        <f>J149</f>
        <v>0</v>
      </c>
      <c r="K102" s="166"/>
      <c r="L102" s="171"/>
    </row>
    <row r="103" spans="1:31" s="10" customFormat="1" ht="19.899999999999999" customHeight="1">
      <c r="B103" s="165"/>
      <c r="C103" s="166"/>
      <c r="D103" s="167" t="s">
        <v>835</v>
      </c>
      <c r="E103" s="168"/>
      <c r="F103" s="168"/>
      <c r="G103" s="168"/>
      <c r="H103" s="168"/>
      <c r="I103" s="169"/>
      <c r="J103" s="170">
        <f>J159</f>
        <v>0</v>
      </c>
      <c r="K103" s="166"/>
      <c r="L103" s="171"/>
    </row>
    <row r="104" spans="1:31" s="10" customFormat="1" ht="19.899999999999999" customHeight="1">
      <c r="B104" s="165"/>
      <c r="C104" s="166"/>
      <c r="D104" s="167" t="s">
        <v>836</v>
      </c>
      <c r="E104" s="168"/>
      <c r="F104" s="168"/>
      <c r="G104" s="168"/>
      <c r="H104" s="168"/>
      <c r="I104" s="169"/>
      <c r="J104" s="170">
        <f>J171</f>
        <v>0</v>
      </c>
      <c r="K104" s="166"/>
      <c r="L104" s="171"/>
    </row>
    <row r="105" spans="1:31" s="9" customFormat="1" ht="25" customHeight="1">
      <c r="B105" s="158"/>
      <c r="C105" s="159"/>
      <c r="D105" s="160" t="s">
        <v>837</v>
      </c>
      <c r="E105" s="161"/>
      <c r="F105" s="161"/>
      <c r="G105" s="161"/>
      <c r="H105" s="161"/>
      <c r="I105" s="162"/>
      <c r="J105" s="163">
        <f>J178</f>
        <v>0</v>
      </c>
      <c r="K105" s="159"/>
      <c r="L105" s="164"/>
    </row>
    <row r="106" spans="1:31" s="2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112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7" customHeight="1">
      <c r="A107" s="31"/>
      <c r="B107" s="51"/>
      <c r="C107" s="52"/>
      <c r="D107" s="52"/>
      <c r="E107" s="52"/>
      <c r="F107" s="52"/>
      <c r="G107" s="52"/>
      <c r="H107" s="52"/>
      <c r="I107" s="149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7" customHeight="1">
      <c r="A111" s="31"/>
      <c r="B111" s="53"/>
      <c r="C111" s="54"/>
      <c r="D111" s="54"/>
      <c r="E111" s="54"/>
      <c r="F111" s="54"/>
      <c r="G111" s="54"/>
      <c r="H111" s="54"/>
      <c r="I111" s="152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5" customHeight="1">
      <c r="A112" s="31"/>
      <c r="B112" s="32"/>
      <c r="C112" s="20" t="s">
        <v>115</v>
      </c>
      <c r="D112" s="33"/>
      <c r="E112" s="33"/>
      <c r="F112" s="33"/>
      <c r="G112" s="33"/>
      <c r="H112" s="33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7" customHeight="1">
      <c r="A113" s="31"/>
      <c r="B113" s="32"/>
      <c r="C113" s="33"/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12" customHeight="1">
      <c r="A114" s="31"/>
      <c r="B114" s="32"/>
      <c r="C114" s="26" t="s">
        <v>16</v>
      </c>
      <c r="D114" s="33"/>
      <c r="E114" s="33"/>
      <c r="F114" s="33"/>
      <c r="G114" s="33"/>
      <c r="H114" s="33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16.5" customHeight="1">
      <c r="A115" s="31"/>
      <c r="B115" s="32"/>
      <c r="C115" s="33"/>
      <c r="D115" s="33"/>
      <c r="E115" s="277" t="str">
        <f>E7</f>
        <v>REVITALIZACE  AREÁLU ELMONTIA</v>
      </c>
      <c r="F115" s="278"/>
      <c r="G115" s="278"/>
      <c r="H115" s="278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2" customHeight="1">
      <c r="A116" s="31"/>
      <c r="B116" s="32"/>
      <c r="C116" s="26" t="s">
        <v>100</v>
      </c>
      <c r="D116" s="33"/>
      <c r="E116" s="33"/>
      <c r="F116" s="33"/>
      <c r="G116" s="33"/>
      <c r="H116" s="33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6.5" customHeight="1">
      <c r="A117" s="31"/>
      <c r="B117" s="32"/>
      <c r="C117" s="33"/>
      <c r="D117" s="33"/>
      <c r="E117" s="258" t="str">
        <f>E9</f>
        <v>05 - SO 02  SLABOPROUD</v>
      </c>
      <c r="F117" s="276"/>
      <c r="G117" s="276"/>
      <c r="H117" s="276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7" customHeight="1">
      <c r="A118" s="31"/>
      <c r="B118" s="32"/>
      <c r="C118" s="33"/>
      <c r="D118" s="33"/>
      <c r="E118" s="33"/>
      <c r="F118" s="33"/>
      <c r="G118" s="33"/>
      <c r="H118" s="33"/>
      <c r="I118" s="112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2" customHeight="1">
      <c r="A119" s="31"/>
      <c r="B119" s="32"/>
      <c r="C119" s="26" t="s">
        <v>20</v>
      </c>
      <c r="D119" s="33"/>
      <c r="E119" s="33"/>
      <c r="F119" s="24" t="str">
        <f>F12</f>
        <v xml:space="preserve"> </v>
      </c>
      <c r="G119" s="33"/>
      <c r="H119" s="33"/>
      <c r="I119" s="114" t="s">
        <v>22</v>
      </c>
      <c r="J119" s="63" t="str">
        <f>IF(J12="","",J12)</f>
        <v>17. 7. 2020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7" customHeight="1">
      <c r="A120" s="31"/>
      <c r="B120" s="32"/>
      <c r="C120" s="33"/>
      <c r="D120" s="33"/>
      <c r="E120" s="33"/>
      <c r="F120" s="33"/>
      <c r="G120" s="33"/>
      <c r="H120" s="33"/>
      <c r="I120" s="112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25.75" customHeight="1">
      <c r="A121" s="31"/>
      <c r="B121" s="32"/>
      <c r="C121" s="26" t="s">
        <v>24</v>
      </c>
      <c r="D121" s="33"/>
      <c r="E121" s="33"/>
      <c r="F121" s="24" t="str">
        <f>E15</f>
        <v>ELMONTIA a.s.</v>
      </c>
      <c r="G121" s="33"/>
      <c r="H121" s="33"/>
      <c r="I121" s="114" t="s">
        <v>30</v>
      </c>
      <c r="J121" s="29" t="str">
        <f>E21</f>
        <v>Ing. arch. Karel  Schmied ml.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5.25" customHeight="1">
      <c r="A122" s="31"/>
      <c r="B122" s="32"/>
      <c r="C122" s="26" t="s">
        <v>28</v>
      </c>
      <c r="D122" s="33"/>
      <c r="E122" s="33"/>
      <c r="F122" s="24" t="str">
        <f>IF(E18="","",E18)</f>
        <v>Vyplň údaj</v>
      </c>
      <c r="G122" s="33"/>
      <c r="H122" s="33"/>
      <c r="I122" s="114" t="s">
        <v>33</v>
      </c>
      <c r="J122" s="29" t="str">
        <f>E24</f>
        <v>Vávra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0.4" customHeight="1">
      <c r="A123" s="31"/>
      <c r="B123" s="32"/>
      <c r="C123" s="33"/>
      <c r="D123" s="33"/>
      <c r="E123" s="33"/>
      <c r="F123" s="33"/>
      <c r="G123" s="33"/>
      <c r="H123" s="33"/>
      <c r="I123" s="112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11" customFormat="1" ht="29.25" customHeight="1">
      <c r="A124" s="172"/>
      <c r="B124" s="173"/>
      <c r="C124" s="174" t="s">
        <v>116</v>
      </c>
      <c r="D124" s="175" t="s">
        <v>61</v>
      </c>
      <c r="E124" s="175" t="s">
        <v>57</v>
      </c>
      <c r="F124" s="175" t="s">
        <v>58</v>
      </c>
      <c r="G124" s="175" t="s">
        <v>117</v>
      </c>
      <c r="H124" s="175" t="s">
        <v>118</v>
      </c>
      <c r="I124" s="176" t="s">
        <v>119</v>
      </c>
      <c r="J124" s="177" t="s">
        <v>104</v>
      </c>
      <c r="K124" s="178" t="s">
        <v>120</v>
      </c>
      <c r="L124" s="179"/>
      <c r="M124" s="72" t="s">
        <v>1</v>
      </c>
      <c r="N124" s="73" t="s">
        <v>40</v>
      </c>
      <c r="O124" s="73" t="s">
        <v>121</v>
      </c>
      <c r="P124" s="73" t="s">
        <v>122</v>
      </c>
      <c r="Q124" s="73" t="s">
        <v>123</v>
      </c>
      <c r="R124" s="73" t="s">
        <v>124</v>
      </c>
      <c r="S124" s="73" t="s">
        <v>125</v>
      </c>
      <c r="T124" s="74" t="s">
        <v>126</v>
      </c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</row>
    <row r="125" spans="1:63" s="2" customFormat="1" ht="22.9" customHeight="1">
      <c r="A125" s="31"/>
      <c r="B125" s="32"/>
      <c r="C125" s="79" t="s">
        <v>127</v>
      </c>
      <c r="D125" s="33"/>
      <c r="E125" s="33"/>
      <c r="F125" s="33"/>
      <c r="G125" s="33"/>
      <c r="H125" s="33"/>
      <c r="I125" s="112"/>
      <c r="J125" s="180">
        <f>BK125</f>
        <v>0</v>
      </c>
      <c r="K125" s="33"/>
      <c r="L125" s="36"/>
      <c r="M125" s="75"/>
      <c r="N125" s="181"/>
      <c r="O125" s="76"/>
      <c r="P125" s="182">
        <f>P126+P127+P178</f>
        <v>0</v>
      </c>
      <c r="Q125" s="76"/>
      <c r="R125" s="182">
        <f>R126+R127+R178</f>
        <v>0</v>
      </c>
      <c r="S125" s="76"/>
      <c r="T125" s="183">
        <f>T126+T127+T178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75</v>
      </c>
      <c r="AU125" s="14" t="s">
        <v>106</v>
      </c>
      <c r="BK125" s="184">
        <f>BK126+BK127+BK178</f>
        <v>0</v>
      </c>
    </row>
    <row r="126" spans="1:63" s="12" customFormat="1" ht="25.9" customHeight="1">
      <c r="B126" s="185"/>
      <c r="C126" s="186"/>
      <c r="D126" s="187" t="s">
        <v>75</v>
      </c>
      <c r="E126" s="188" t="s">
        <v>615</v>
      </c>
      <c r="F126" s="188" t="s">
        <v>616</v>
      </c>
      <c r="G126" s="186"/>
      <c r="H126" s="186"/>
      <c r="I126" s="189"/>
      <c r="J126" s="190">
        <f>BK126</f>
        <v>0</v>
      </c>
      <c r="K126" s="186"/>
      <c r="L126" s="191"/>
      <c r="M126" s="192"/>
      <c r="N126" s="193"/>
      <c r="O126" s="193"/>
      <c r="P126" s="194">
        <v>0</v>
      </c>
      <c r="Q126" s="193"/>
      <c r="R126" s="194">
        <v>0</v>
      </c>
      <c r="S126" s="193"/>
      <c r="T126" s="195">
        <v>0</v>
      </c>
      <c r="AR126" s="196" t="s">
        <v>84</v>
      </c>
      <c r="AT126" s="197" t="s">
        <v>75</v>
      </c>
      <c r="AU126" s="197" t="s">
        <v>76</v>
      </c>
      <c r="AY126" s="196" t="s">
        <v>129</v>
      </c>
      <c r="BK126" s="198">
        <v>0</v>
      </c>
    </row>
    <row r="127" spans="1:63" s="12" customFormat="1" ht="25.9" customHeight="1">
      <c r="B127" s="185"/>
      <c r="C127" s="186"/>
      <c r="D127" s="187" t="s">
        <v>75</v>
      </c>
      <c r="E127" s="188" t="s">
        <v>617</v>
      </c>
      <c r="F127" s="188" t="s">
        <v>838</v>
      </c>
      <c r="G127" s="186"/>
      <c r="H127" s="186"/>
      <c r="I127" s="189"/>
      <c r="J127" s="190">
        <f>BK127</f>
        <v>0</v>
      </c>
      <c r="K127" s="186"/>
      <c r="L127" s="191"/>
      <c r="M127" s="192"/>
      <c r="N127" s="193"/>
      <c r="O127" s="193"/>
      <c r="P127" s="194">
        <f>P128+P129+P146+P149+P159+P171</f>
        <v>0</v>
      </c>
      <c r="Q127" s="193"/>
      <c r="R127" s="194">
        <f>R128+R129+R146+R149+R159+R171</f>
        <v>0</v>
      </c>
      <c r="S127" s="193"/>
      <c r="T127" s="195">
        <f>T128+T129+T146+T149+T159+T171</f>
        <v>0</v>
      </c>
      <c r="AR127" s="196" t="s">
        <v>84</v>
      </c>
      <c r="AT127" s="197" t="s">
        <v>75</v>
      </c>
      <c r="AU127" s="197" t="s">
        <v>76</v>
      </c>
      <c r="AY127" s="196" t="s">
        <v>129</v>
      </c>
      <c r="BK127" s="198">
        <f>BK128+BK129+BK146+BK149+BK159+BK171</f>
        <v>0</v>
      </c>
    </row>
    <row r="128" spans="1:63" s="12" customFormat="1" ht="22.9" customHeight="1">
      <c r="B128" s="185"/>
      <c r="C128" s="186"/>
      <c r="D128" s="187" t="s">
        <v>75</v>
      </c>
      <c r="E128" s="213" t="s">
        <v>619</v>
      </c>
      <c r="F128" s="213" t="s">
        <v>1</v>
      </c>
      <c r="G128" s="186"/>
      <c r="H128" s="186"/>
      <c r="I128" s="189"/>
      <c r="J128" s="214">
        <f>BK128</f>
        <v>0</v>
      </c>
      <c r="K128" s="186"/>
      <c r="L128" s="191"/>
      <c r="M128" s="192"/>
      <c r="N128" s="193"/>
      <c r="O128" s="193"/>
      <c r="P128" s="194">
        <v>0</v>
      </c>
      <c r="Q128" s="193"/>
      <c r="R128" s="194">
        <v>0</v>
      </c>
      <c r="S128" s="193"/>
      <c r="T128" s="195">
        <v>0</v>
      </c>
      <c r="AR128" s="196" t="s">
        <v>84</v>
      </c>
      <c r="AT128" s="197" t="s">
        <v>75</v>
      </c>
      <c r="AU128" s="197" t="s">
        <v>84</v>
      </c>
      <c r="AY128" s="196" t="s">
        <v>129</v>
      </c>
      <c r="BK128" s="198">
        <v>0</v>
      </c>
    </row>
    <row r="129" spans="1:65" s="12" customFormat="1" ht="22.9" customHeight="1">
      <c r="B129" s="185"/>
      <c r="C129" s="186"/>
      <c r="D129" s="187" t="s">
        <v>75</v>
      </c>
      <c r="E129" s="213" t="s">
        <v>620</v>
      </c>
      <c r="F129" s="213" t="s">
        <v>621</v>
      </c>
      <c r="G129" s="186"/>
      <c r="H129" s="186"/>
      <c r="I129" s="189"/>
      <c r="J129" s="214">
        <f>BK129</f>
        <v>0</v>
      </c>
      <c r="K129" s="186"/>
      <c r="L129" s="191"/>
      <c r="M129" s="192"/>
      <c r="N129" s="193"/>
      <c r="O129" s="193"/>
      <c r="P129" s="194">
        <f>SUM(P130:P145)</f>
        <v>0</v>
      </c>
      <c r="Q129" s="193"/>
      <c r="R129" s="194">
        <f>SUM(R130:R145)</f>
        <v>0</v>
      </c>
      <c r="S129" s="193"/>
      <c r="T129" s="195">
        <f>SUM(T130:T145)</f>
        <v>0</v>
      </c>
      <c r="AR129" s="196" t="s">
        <v>84</v>
      </c>
      <c r="AT129" s="197" t="s">
        <v>75</v>
      </c>
      <c r="AU129" s="197" t="s">
        <v>84</v>
      </c>
      <c r="AY129" s="196" t="s">
        <v>129</v>
      </c>
      <c r="BK129" s="198">
        <f>SUM(BK130:BK145)</f>
        <v>0</v>
      </c>
    </row>
    <row r="130" spans="1:65" s="2" customFormat="1" ht="16.5" customHeight="1">
      <c r="A130" s="31"/>
      <c r="B130" s="32"/>
      <c r="C130" s="199" t="s">
        <v>76</v>
      </c>
      <c r="D130" s="199" t="s">
        <v>130</v>
      </c>
      <c r="E130" s="200" t="s">
        <v>624</v>
      </c>
      <c r="F130" s="201" t="s">
        <v>625</v>
      </c>
      <c r="G130" s="202" t="s">
        <v>413</v>
      </c>
      <c r="H130" s="203">
        <v>8</v>
      </c>
      <c r="I130" s="204"/>
      <c r="J130" s="205">
        <f t="shared" ref="J130:J145" si="0">ROUND(I130*H130,2)</f>
        <v>0</v>
      </c>
      <c r="K130" s="206"/>
      <c r="L130" s="36"/>
      <c r="M130" s="207" t="s">
        <v>1</v>
      </c>
      <c r="N130" s="208" t="s">
        <v>41</v>
      </c>
      <c r="O130" s="68"/>
      <c r="P130" s="209">
        <f t="shared" ref="P130:P145" si="1">O130*H130</f>
        <v>0</v>
      </c>
      <c r="Q130" s="209">
        <v>0</v>
      </c>
      <c r="R130" s="209">
        <f t="shared" ref="R130:R145" si="2">Q130*H130</f>
        <v>0</v>
      </c>
      <c r="S130" s="209">
        <v>0</v>
      </c>
      <c r="T130" s="210">
        <f t="shared" ref="T130:T145" si="3"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1" t="s">
        <v>134</v>
      </c>
      <c r="AT130" s="211" t="s">
        <v>130</v>
      </c>
      <c r="AU130" s="211" t="s">
        <v>86</v>
      </c>
      <c r="AY130" s="14" t="s">
        <v>129</v>
      </c>
      <c r="BE130" s="212">
        <f t="shared" ref="BE130:BE145" si="4">IF(N130="základní",J130,0)</f>
        <v>0</v>
      </c>
      <c r="BF130" s="212">
        <f t="shared" ref="BF130:BF145" si="5">IF(N130="snížená",J130,0)</f>
        <v>0</v>
      </c>
      <c r="BG130" s="212">
        <f t="shared" ref="BG130:BG145" si="6">IF(N130="zákl. přenesená",J130,0)</f>
        <v>0</v>
      </c>
      <c r="BH130" s="212">
        <f t="shared" ref="BH130:BH145" si="7">IF(N130="sníž. přenesená",J130,0)</f>
        <v>0</v>
      </c>
      <c r="BI130" s="212">
        <f t="shared" ref="BI130:BI145" si="8">IF(N130="nulová",J130,0)</f>
        <v>0</v>
      </c>
      <c r="BJ130" s="14" t="s">
        <v>84</v>
      </c>
      <c r="BK130" s="212">
        <f t="shared" ref="BK130:BK145" si="9">ROUND(I130*H130,2)</f>
        <v>0</v>
      </c>
      <c r="BL130" s="14" t="s">
        <v>134</v>
      </c>
      <c r="BM130" s="211" t="s">
        <v>86</v>
      </c>
    </row>
    <row r="131" spans="1:65" s="2" customFormat="1" ht="16.5" customHeight="1">
      <c r="A131" s="31"/>
      <c r="B131" s="32"/>
      <c r="C131" s="199" t="s">
        <v>76</v>
      </c>
      <c r="D131" s="199" t="s">
        <v>130</v>
      </c>
      <c r="E131" s="200" t="s">
        <v>626</v>
      </c>
      <c r="F131" s="201" t="s">
        <v>627</v>
      </c>
      <c r="G131" s="202" t="s">
        <v>142</v>
      </c>
      <c r="H131" s="203">
        <v>480</v>
      </c>
      <c r="I131" s="204"/>
      <c r="J131" s="205">
        <f t="shared" si="0"/>
        <v>0</v>
      </c>
      <c r="K131" s="206"/>
      <c r="L131" s="36"/>
      <c r="M131" s="207" t="s">
        <v>1</v>
      </c>
      <c r="N131" s="208" t="s">
        <v>41</v>
      </c>
      <c r="O131" s="68"/>
      <c r="P131" s="209">
        <f t="shared" si="1"/>
        <v>0</v>
      </c>
      <c r="Q131" s="209">
        <v>0</v>
      </c>
      <c r="R131" s="209">
        <f t="shared" si="2"/>
        <v>0</v>
      </c>
      <c r="S131" s="209">
        <v>0</v>
      </c>
      <c r="T131" s="210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1" t="s">
        <v>134</v>
      </c>
      <c r="AT131" s="211" t="s">
        <v>130</v>
      </c>
      <c r="AU131" s="211" t="s">
        <v>86</v>
      </c>
      <c r="AY131" s="14" t="s">
        <v>129</v>
      </c>
      <c r="BE131" s="212">
        <f t="shared" si="4"/>
        <v>0</v>
      </c>
      <c r="BF131" s="212">
        <f t="shared" si="5"/>
        <v>0</v>
      </c>
      <c r="BG131" s="212">
        <f t="shared" si="6"/>
        <v>0</v>
      </c>
      <c r="BH131" s="212">
        <f t="shared" si="7"/>
        <v>0</v>
      </c>
      <c r="BI131" s="212">
        <f t="shared" si="8"/>
        <v>0</v>
      </c>
      <c r="BJ131" s="14" t="s">
        <v>84</v>
      </c>
      <c r="BK131" s="212">
        <f t="shared" si="9"/>
        <v>0</v>
      </c>
      <c r="BL131" s="14" t="s">
        <v>134</v>
      </c>
      <c r="BM131" s="211" t="s">
        <v>134</v>
      </c>
    </row>
    <row r="132" spans="1:65" s="2" customFormat="1" ht="16.5" customHeight="1">
      <c r="A132" s="31"/>
      <c r="B132" s="32"/>
      <c r="C132" s="199" t="s">
        <v>76</v>
      </c>
      <c r="D132" s="199" t="s">
        <v>130</v>
      </c>
      <c r="E132" s="200" t="s">
        <v>839</v>
      </c>
      <c r="F132" s="201" t="s">
        <v>840</v>
      </c>
      <c r="G132" s="202" t="s">
        <v>413</v>
      </c>
      <c r="H132" s="203">
        <v>1</v>
      </c>
      <c r="I132" s="204"/>
      <c r="J132" s="205">
        <f t="shared" si="0"/>
        <v>0</v>
      </c>
      <c r="K132" s="206"/>
      <c r="L132" s="36"/>
      <c r="M132" s="207" t="s">
        <v>1</v>
      </c>
      <c r="N132" s="208" t="s">
        <v>41</v>
      </c>
      <c r="O132" s="68"/>
      <c r="P132" s="209">
        <f t="shared" si="1"/>
        <v>0</v>
      </c>
      <c r="Q132" s="209">
        <v>0</v>
      </c>
      <c r="R132" s="209">
        <f t="shared" si="2"/>
        <v>0</v>
      </c>
      <c r="S132" s="209">
        <v>0</v>
      </c>
      <c r="T132" s="210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1" t="s">
        <v>134</v>
      </c>
      <c r="AT132" s="211" t="s">
        <v>130</v>
      </c>
      <c r="AU132" s="211" t="s">
        <v>86</v>
      </c>
      <c r="AY132" s="14" t="s">
        <v>129</v>
      </c>
      <c r="BE132" s="212">
        <f t="shared" si="4"/>
        <v>0</v>
      </c>
      <c r="BF132" s="212">
        <f t="shared" si="5"/>
        <v>0</v>
      </c>
      <c r="BG132" s="212">
        <f t="shared" si="6"/>
        <v>0</v>
      </c>
      <c r="BH132" s="212">
        <f t="shared" si="7"/>
        <v>0</v>
      </c>
      <c r="BI132" s="212">
        <f t="shared" si="8"/>
        <v>0</v>
      </c>
      <c r="BJ132" s="14" t="s">
        <v>84</v>
      </c>
      <c r="BK132" s="212">
        <f t="shared" si="9"/>
        <v>0</v>
      </c>
      <c r="BL132" s="14" t="s">
        <v>134</v>
      </c>
      <c r="BM132" s="211" t="s">
        <v>167</v>
      </c>
    </row>
    <row r="133" spans="1:65" s="2" customFormat="1" ht="16.5" customHeight="1">
      <c r="A133" s="31"/>
      <c r="B133" s="32"/>
      <c r="C133" s="199" t="s">
        <v>76</v>
      </c>
      <c r="D133" s="199" t="s">
        <v>130</v>
      </c>
      <c r="E133" s="200" t="s">
        <v>635</v>
      </c>
      <c r="F133" s="201" t="s">
        <v>636</v>
      </c>
      <c r="G133" s="202" t="s">
        <v>413</v>
      </c>
      <c r="H133" s="203">
        <v>1</v>
      </c>
      <c r="I133" s="204"/>
      <c r="J133" s="205">
        <f t="shared" si="0"/>
        <v>0</v>
      </c>
      <c r="K133" s="206"/>
      <c r="L133" s="36"/>
      <c r="M133" s="207" t="s">
        <v>1</v>
      </c>
      <c r="N133" s="208" t="s">
        <v>41</v>
      </c>
      <c r="O133" s="68"/>
      <c r="P133" s="209">
        <f t="shared" si="1"/>
        <v>0</v>
      </c>
      <c r="Q133" s="209">
        <v>0</v>
      </c>
      <c r="R133" s="209">
        <f t="shared" si="2"/>
        <v>0</v>
      </c>
      <c r="S133" s="209">
        <v>0</v>
      </c>
      <c r="T133" s="210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1" t="s">
        <v>134</v>
      </c>
      <c r="AT133" s="211" t="s">
        <v>130</v>
      </c>
      <c r="AU133" s="211" t="s">
        <v>86</v>
      </c>
      <c r="AY133" s="14" t="s">
        <v>129</v>
      </c>
      <c r="BE133" s="212">
        <f t="shared" si="4"/>
        <v>0</v>
      </c>
      <c r="BF133" s="212">
        <f t="shared" si="5"/>
        <v>0</v>
      </c>
      <c r="BG133" s="212">
        <f t="shared" si="6"/>
        <v>0</v>
      </c>
      <c r="BH133" s="212">
        <f t="shared" si="7"/>
        <v>0</v>
      </c>
      <c r="BI133" s="212">
        <f t="shared" si="8"/>
        <v>0</v>
      </c>
      <c r="BJ133" s="14" t="s">
        <v>84</v>
      </c>
      <c r="BK133" s="212">
        <f t="shared" si="9"/>
        <v>0</v>
      </c>
      <c r="BL133" s="14" t="s">
        <v>134</v>
      </c>
      <c r="BM133" s="211" t="s">
        <v>175</v>
      </c>
    </row>
    <row r="134" spans="1:65" s="2" customFormat="1" ht="21.75" customHeight="1">
      <c r="A134" s="31"/>
      <c r="B134" s="32"/>
      <c r="C134" s="199" t="s">
        <v>76</v>
      </c>
      <c r="D134" s="199" t="s">
        <v>130</v>
      </c>
      <c r="E134" s="200" t="s">
        <v>637</v>
      </c>
      <c r="F134" s="201" t="s">
        <v>638</v>
      </c>
      <c r="G134" s="202" t="s">
        <v>413</v>
      </c>
      <c r="H134" s="203">
        <v>1</v>
      </c>
      <c r="I134" s="204"/>
      <c r="J134" s="205">
        <f t="shared" si="0"/>
        <v>0</v>
      </c>
      <c r="K134" s="206"/>
      <c r="L134" s="36"/>
      <c r="M134" s="207" t="s">
        <v>1</v>
      </c>
      <c r="N134" s="208" t="s">
        <v>41</v>
      </c>
      <c r="O134" s="68"/>
      <c r="P134" s="209">
        <f t="shared" si="1"/>
        <v>0</v>
      </c>
      <c r="Q134" s="209">
        <v>0</v>
      </c>
      <c r="R134" s="209">
        <f t="shared" si="2"/>
        <v>0</v>
      </c>
      <c r="S134" s="209">
        <v>0</v>
      </c>
      <c r="T134" s="210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1" t="s">
        <v>134</v>
      </c>
      <c r="AT134" s="211" t="s">
        <v>130</v>
      </c>
      <c r="AU134" s="211" t="s">
        <v>86</v>
      </c>
      <c r="AY134" s="14" t="s">
        <v>129</v>
      </c>
      <c r="BE134" s="212">
        <f t="shared" si="4"/>
        <v>0</v>
      </c>
      <c r="BF134" s="212">
        <f t="shared" si="5"/>
        <v>0</v>
      </c>
      <c r="BG134" s="212">
        <f t="shared" si="6"/>
        <v>0</v>
      </c>
      <c r="BH134" s="212">
        <f t="shared" si="7"/>
        <v>0</v>
      </c>
      <c r="BI134" s="212">
        <f t="shared" si="8"/>
        <v>0</v>
      </c>
      <c r="BJ134" s="14" t="s">
        <v>84</v>
      </c>
      <c r="BK134" s="212">
        <f t="shared" si="9"/>
        <v>0</v>
      </c>
      <c r="BL134" s="14" t="s">
        <v>134</v>
      </c>
      <c r="BM134" s="211" t="s">
        <v>474</v>
      </c>
    </row>
    <row r="135" spans="1:65" s="2" customFormat="1" ht="21.75" customHeight="1">
      <c r="A135" s="31"/>
      <c r="B135" s="32"/>
      <c r="C135" s="199" t="s">
        <v>76</v>
      </c>
      <c r="D135" s="199" t="s">
        <v>130</v>
      </c>
      <c r="E135" s="200" t="s">
        <v>639</v>
      </c>
      <c r="F135" s="201" t="s">
        <v>640</v>
      </c>
      <c r="G135" s="202" t="s">
        <v>413</v>
      </c>
      <c r="H135" s="203">
        <v>1</v>
      </c>
      <c r="I135" s="204"/>
      <c r="J135" s="205">
        <f t="shared" si="0"/>
        <v>0</v>
      </c>
      <c r="K135" s="206"/>
      <c r="L135" s="36"/>
      <c r="M135" s="207" t="s">
        <v>1</v>
      </c>
      <c r="N135" s="208" t="s">
        <v>41</v>
      </c>
      <c r="O135" s="68"/>
      <c r="P135" s="209">
        <f t="shared" si="1"/>
        <v>0</v>
      </c>
      <c r="Q135" s="209">
        <v>0</v>
      </c>
      <c r="R135" s="209">
        <f t="shared" si="2"/>
        <v>0</v>
      </c>
      <c r="S135" s="209">
        <v>0</v>
      </c>
      <c r="T135" s="210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1" t="s">
        <v>134</v>
      </c>
      <c r="AT135" s="211" t="s">
        <v>130</v>
      </c>
      <c r="AU135" s="211" t="s">
        <v>86</v>
      </c>
      <c r="AY135" s="14" t="s">
        <v>129</v>
      </c>
      <c r="BE135" s="212">
        <f t="shared" si="4"/>
        <v>0</v>
      </c>
      <c r="BF135" s="212">
        <f t="shared" si="5"/>
        <v>0</v>
      </c>
      <c r="BG135" s="212">
        <f t="shared" si="6"/>
        <v>0</v>
      </c>
      <c r="BH135" s="212">
        <f t="shared" si="7"/>
        <v>0</v>
      </c>
      <c r="BI135" s="212">
        <f t="shared" si="8"/>
        <v>0</v>
      </c>
      <c r="BJ135" s="14" t="s">
        <v>84</v>
      </c>
      <c r="BK135" s="212">
        <f t="shared" si="9"/>
        <v>0</v>
      </c>
      <c r="BL135" s="14" t="s">
        <v>134</v>
      </c>
      <c r="BM135" s="211" t="s">
        <v>199</v>
      </c>
    </row>
    <row r="136" spans="1:65" s="2" customFormat="1" ht="21.75" customHeight="1">
      <c r="A136" s="31"/>
      <c r="B136" s="32"/>
      <c r="C136" s="199" t="s">
        <v>76</v>
      </c>
      <c r="D136" s="199" t="s">
        <v>130</v>
      </c>
      <c r="E136" s="200" t="s">
        <v>644</v>
      </c>
      <c r="F136" s="201" t="s">
        <v>645</v>
      </c>
      <c r="G136" s="202" t="s">
        <v>413</v>
      </c>
      <c r="H136" s="203">
        <v>1</v>
      </c>
      <c r="I136" s="204"/>
      <c r="J136" s="205">
        <f t="shared" si="0"/>
        <v>0</v>
      </c>
      <c r="K136" s="206"/>
      <c r="L136" s="36"/>
      <c r="M136" s="207" t="s">
        <v>1</v>
      </c>
      <c r="N136" s="208" t="s">
        <v>41</v>
      </c>
      <c r="O136" s="68"/>
      <c r="P136" s="209">
        <f t="shared" si="1"/>
        <v>0</v>
      </c>
      <c r="Q136" s="209">
        <v>0</v>
      </c>
      <c r="R136" s="209">
        <f t="shared" si="2"/>
        <v>0</v>
      </c>
      <c r="S136" s="209">
        <v>0</v>
      </c>
      <c r="T136" s="210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1" t="s">
        <v>134</v>
      </c>
      <c r="AT136" s="211" t="s">
        <v>130</v>
      </c>
      <c r="AU136" s="211" t="s">
        <v>86</v>
      </c>
      <c r="AY136" s="14" t="s">
        <v>129</v>
      </c>
      <c r="BE136" s="212">
        <f t="shared" si="4"/>
        <v>0</v>
      </c>
      <c r="BF136" s="212">
        <f t="shared" si="5"/>
        <v>0</v>
      </c>
      <c r="BG136" s="212">
        <f t="shared" si="6"/>
        <v>0</v>
      </c>
      <c r="BH136" s="212">
        <f t="shared" si="7"/>
        <v>0</v>
      </c>
      <c r="BI136" s="212">
        <f t="shared" si="8"/>
        <v>0</v>
      </c>
      <c r="BJ136" s="14" t="s">
        <v>84</v>
      </c>
      <c r="BK136" s="212">
        <f t="shared" si="9"/>
        <v>0</v>
      </c>
      <c r="BL136" s="14" t="s">
        <v>134</v>
      </c>
      <c r="BM136" s="211" t="s">
        <v>211</v>
      </c>
    </row>
    <row r="137" spans="1:65" s="2" customFormat="1" ht="21.75" customHeight="1">
      <c r="A137" s="31"/>
      <c r="B137" s="32"/>
      <c r="C137" s="199" t="s">
        <v>76</v>
      </c>
      <c r="D137" s="199" t="s">
        <v>130</v>
      </c>
      <c r="E137" s="200" t="s">
        <v>646</v>
      </c>
      <c r="F137" s="201" t="s">
        <v>647</v>
      </c>
      <c r="G137" s="202" t="s">
        <v>413</v>
      </c>
      <c r="H137" s="203">
        <v>6</v>
      </c>
      <c r="I137" s="204"/>
      <c r="J137" s="205">
        <f t="shared" si="0"/>
        <v>0</v>
      </c>
      <c r="K137" s="206"/>
      <c r="L137" s="36"/>
      <c r="M137" s="207" t="s">
        <v>1</v>
      </c>
      <c r="N137" s="208" t="s">
        <v>41</v>
      </c>
      <c r="O137" s="68"/>
      <c r="P137" s="209">
        <f t="shared" si="1"/>
        <v>0</v>
      </c>
      <c r="Q137" s="209">
        <v>0</v>
      </c>
      <c r="R137" s="209">
        <f t="shared" si="2"/>
        <v>0</v>
      </c>
      <c r="S137" s="209">
        <v>0</v>
      </c>
      <c r="T137" s="210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1" t="s">
        <v>134</v>
      </c>
      <c r="AT137" s="211" t="s">
        <v>130</v>
      </c>
      <c r="AU137" s="211" t="s">
        <v>86</v>
      </c>
      <c r="AY137" s="14" t="s">
        <v>129</v>
      </c>
      <c r="BE137" s="212">
        <f t="shared" si="4"/>
        <v>0</v>
      </c>
      <c r="BF137" s="212">
        <f t="shared" si="5"/>
        <v>0</v>
      </c>
      <c r="BG137" s="212">
        <f t="shared" si="6"/>
        <v>0</v>
      </c>
      <c r="BH137" s="212">
        <f t="shared" si="7"/>
        <v>0</v>
      </c>
      <c r="BI137" s="212">
        <f t="shared" si="8"/>
        <v>0</v>
      </c>
      <c r="BJ137" s="14" t="s">
        <v>84</v>
      </c>
      <c r="BK137" s="212">
        <f t="shared" si="9"/>
        <v>0</v>
      </c>
      <c r="BL137" s="14" t="s">
        <v>134</v>
      </c>
      <c r="BM137" s="211" t="s">
        <v>152</v>
      </c>
    </row>
    <row r="138" spans="1:65" s="2" customFormat="1" ht="21.75" customHeight="1">
      <c r="A138" s="31"/>
      <c r="B138" s="32"/>
      <c r="C138" s="199" t="s">
        <v>76</v>
      </c>
      <c r="D138" s="199" t="s">
        <v>130</v>
      </c>
      <c r="E138" s="200" t="s">
        <v>648</v>
      </c>
      <c r="F138" s="201" t="s">
        <v>649</v>
      </c>
      <c r="G138" s="202" t="s">
        <v>413</v>
      </c>
      <c r="H138" s="203">
        <v>12</v>
      </c>
      <c r="I138" s="204"/>
      <c r="J138" s="205">
        <f t="shared" si="0"/>
        <v>0</v>
      </c>
      <c r="K138" s="206"/>
      <c r="L138" s="36"/>
      <c r="M138" s="207" t="s">
        <v>1</v>
      </c>
      <c r="N138" s="208" t="s">
        <v>41</v>
      </c>
      <c r="O138" s="68"/>
      <c r="P138" s="209">
        <f t="shared" si="1"/>
        <v>0</v>
      </c>
      <c r="Q138" s="209">
        <v>0</v>
      </c>
      <c r="R138" s="209">
        <f t="shared" si="2"/>
        <v>0</v>
      </c>
      <c r="S138" s="209">
        <v>0</v>
      </c>
      <c r="T138" s="210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1" t="s">
        <v>134</v>
      </c>
      <c r="AT138" s="211" t="s">
        <v>130</v>
      </c>
      <c r="AU138" s="211" t="s">
        <v>86</v>
      </c>
      <c r="AY138" s="14" t="s">
        <v>129</v>
      </c>
      <c r="BE138" s="212">
        <f t="shared" si="4"/>
        <v>0</v>
      </c>
      <c r="BF138" s="212">
        <f t="shared" si="5"/>
        <v>0</v>
      </c>
      <c r="BG138" s="212">
        <f t="shared" si="6"/>
        <v>0</v>
      </c>
      <c r="BH138" s="212">
        <f t="shared" si="7"/>
        <v>0</v>
      </c>
      <c r="BI138" s="212">
        <f t="shared" si="8"/>
        <v>0</v>
      </c>
      <c r="BJ138" s="14" t="s">
        <v>84</v>
      </c>
      <c r="BK138" s="212">
        <f t="shared" si="9"/>
        <v>0</v>
      </c>
      <c r="BL138" s="14" t="s">
        <v>134</v>
      </c>
      <c r="BM138" s="211" t="s">
        <v>478</v>
      </c>
    </row>
    <row r="139" spans="1:65" s="2" customFormat="1" ht="16.5" customHeight="1">
      <c r="A139" s="31"/>
      <c r="B139" s="32"/>
      <c r="C139" s="199" t="s">
        <v>76</v>
      </c>
      <c r="D139" s="199" t="s">
        <v>130</v>
      </c>
      <c r="E139" s="200" t="s">
        <v>650</v>
      </c>
      <c r="F139" s="201" t="s">
        <v>651</v>
      </c>
      <c r="G139" s="202" t="s">
        <v>413</v>
      </c>
      <c r="H139" s="203">
        <v>2</v>
      </c>
      <c r="I139" s="204"/>
      <c r="J139" s="205">
        <f t="shared" si="0"/>
        <v>0</v>
      </c>
      <c r="K139" s="206"/>
      <c r="L139" s="36"/>
      <c r="M139" s="207" t="s">
        <v>1</v>
      </c>
      <c r="N139" s="208" t="s">
        <v>41</v>
      </c>
      <c r="O139" s="68"/>
      <c r="P139" s="209">
        <f t="shared" si="1"/>
        <v>0</v>
      </c>
      <c r="Q139" s="209">
        <v>0</v>
      </c>
      <c r="R139" s="209">
        <f t="shared" si="2"/>
        <v>0</v>
      </c>
      <c r="S139" s="209">
        <v>0</v>
      </c>
      <c r="T139" s="210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1" t="s">
        <v>134</v>
      </c>
      <c r="AT139" s="211" t="s">
        <v>130</v>
      </c>
      <c r="AU139" s="211" t="s">
        <v>86</v>
      </c>
      <c r="AY139" s="14" t="s">
        <v>129</v>
      </c>
      <c r="BE139" s="212">
        <f t="shared" si="4"/>
        <v>0</v>
      </c>
      <c r="BF139" s="212">
        <f t="shared" si="5"/>
        <v>0</v>
      </c>
      <c r="BG139" s="212">
        <f t="shared" si="6"/>
        <v>0</v>
      </c>
      <c r="BH139" s="212">
        <f t="shared" si="7"/>
        <v>0</v>
      </c>
      <c r="BI139" s="212">
        <f t="shared" si="8"/>
        <v>0</v>
      </c>
      <c r="BJ139" s="14" t="s">
        <v>84</v>
      </c>
      <c r="BK139" s="212">
        <f t="shared" si="9"/>
        <v>0</v>
      </c>
      <c r="BL139" s="14" t="s">
        <v>134</v>
      </c>
      <c r="BM139" s="211" t="s">
        <v>643</v>
      </c>
    </row>
    <row r="140" spans="1:65" s="2" customFormat="1" ht="16.5" customHeight="1">
      <c r="A140" s="31"/>
      <c r="B140" s="32"/>
      <c r="C140" s="199" t="s">
        <v>76</v>
      </c>
      <c r="D140" s="199" t="s">
        <v>130</v>
      </c>
      <c r="E140" s="200" t="s">
        <v>652</v>
      </c>
      <c r="F140" s="201" t="s">
        <v>653</v>
      </c>
      <c r="G140" s="202" t="s">
        <v>413</v>
      </c>
      <c r="H140" s="203">
        <v>12</v>
      </c>
      <c r="I140" s="204"/>
      <c r="J140" s="205">
        <f t="shared" si="0"/>
        <v>0</v>
      </c>
      <c r="K140" s="206"/>
      <c r="L140" s="36"/>
      <c r="M140" s="207" t="s">
        <v>1</v>
      </c>
      <c r="N140" s="208" t="s">
        <v>41</v>
      </c>
      <c r="O140" s="68"/>
      <c r="P140" s="209">
        <f t="shared" si="1"/>
        <v>0</v>
      </c>
      <c r="Q140" s="209">
        <v>0</v>
      </c>
      <c r="R140" s="209">
        <f t="shared" si="2"/>
        <v>0</v>
      </c>
      <c r="S140" s="209">
        <v>0</v>
      </c>
      <c r="T140" s="210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1" t="s">
        <v>134</v>
      </c>
      <c r="AT140" s="211" t="s">
        <v>130</v>
      </c>
      <c r="AU140" s="211" t="s">
        <v>86</v>
      </c>
      <c r="AY140" s="14" t="s">
        <v>129</v>
      </c>
      <c r="BE140" s="212">
        <f t="shared" si="4"/>
        <v>0</v>
      </c>
      <c r="BF140" s="212">
        <f t="shared" si="5"/>
        <v>0</v>
      </c>
      <c r="BG140" s="212">
        <f t="shared" si="6"/>
        <v>0</v>
      </c>
      <c r="BH140" s="212">
        <f t="shared" si="7"/>
        <v>0</v>
      </c>
      <c r="BI140" s="212">
        <f t="shared" si="8"/>
        <v>0</v>
      </c>
      <c r="BJ140" s="14" t="s">
        <v>84</v>
      </c>
      <c r="BK140" s="212">
        <f t="shared" si="9"/>
        <v>0</v>
      </c>
      <c r="BL140" s="14" t="s">
        <v>134</v>
      </c>
      <c r="BM140" s="211" t="s">
        <v>230</v>
      </c>
    </row>
    <row r="141" spans="1:65" s="2" customFormat="1" ht="16.5" customHeight="1">
      <c r="A141" s="31"/>
      <c r="B141" s="32"/>
      <c r="C141" s="199" t="s">
        <v>76</v>
      </c>
      <c r="D141" s="199" t="s">
        <v>130</v>
      </c>
      <c r="E141" s="200" t="s">
        <v>655</v>
      </c>
      <c r="F141" s="201" t="s">
        <v>656</v>
      </c>
      <c r="G141" s="202" t="s">
        <v>657</v>
      </c>
      <c r="H141" s="203">
        <v>12</v>
      </c>
      <c r="I141" s="204"/>
      <c r="J141" s="205">
        <f t="shared" si="0"/>
        <v>0</v>
      </c>
      <c r="K141" s="206"/>
      <c r="L141" s="36"/>
      <c r="M141" s="207" t="s">
        <v>1</v>
      </c>
      <c r="N141" s="208" t="s">
        <v>41</v>
      </c>
      <c r="O141" s="68"/>
      <c r="P141" s="209">
        <f t="shared" si="1"/>
        <v>0</v>
      </c>
      <c r="Q141" s="209">
        <v>0</v>
      </c>
      <c r="R141" s="209">
        <f t="shared" si="2"/>
        <v>0</v>
      </c>
      <c r="S141" s="209">
        <v>0</v>
      </c>
      <c r="T141" s="210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1" t="s">
        <v>134</v>
      </c>
      <c r="AT141" s="211" t="s">
        <v>130</v>
      </c>
      <c r="AU141" s="211" t="s">
        <v>86</v>
      </c>
      <c r="AY141" s="14" t="s">
        <v>129</v>
      </c>
      <c r="BE141" s="212">
        <f t="shared" si="4"/>
        <v>0</v>
      </c>
      <c r="BF141" s="212">
        <f t="shared" si="5"/>
        <v>0</v>
      </c>
      <c r="BG141" s="212">
        <f t="shared" si="6"/>
        <v>0</v>
      </c>
      <c r="BH141" s="212">
        <f t="shared" si="7"/>
        <v>0</v>
      </c>
      <c r="BI141" s="212">
        <f t="shared" si="8"/>
        <v>0</v>
      </c>
      <c r="BJ141" s="14" t="s">
        <v>84</v>
      </c>
      <c r="BK141" s="212">
        <f t="shared" si="9"/>
        <v>0</v>
      </c>
      <c r="BL141" s="14" t="s">
        <v>134</v>
      </c>
      <c r="BM141" s="211" t="s">
        <v>490</v>
      </c>
    </row>
    <row r="142" spans="1:65" s="2" customFormat="1" ht="21.75" customHeight="1">
      <c r="A142" s="31"/>
      <c r="B142" s="32"/>
      <c r="C142" s="199" t="s">
        <v>76</v>
      </c>
      <c r="D142" s="199" t="s">
        <v>130</v>
      </c>
      <c r="E142" s="200" t="s">
        <v>661</v>
      </c>
      <c r="F142" s="201" t="s">
        <v>662</v>
      </c>
      <c r="G142" s="202" t="s">
        <v>413</v>
      </c>
      <c r="H142" s="203">
        <v>6</v>
      </c>
      <c r="I142" s="204"/>
      <c r="J142" s="205">
        <f t="shared" si="0"/>
        <v>0</v>
      </c>
      <c r="K142" s="206"/>
      <c r="L142" s="36"/>
      <c r="M142" s="207" t="s">
        <v>1</v>
      </c>
      <c r="N142" s="208" t="s">
        <v>41</v>
      </c>
      <c r="O142" s="68"/>
      <c r="P142" s="209">
        <f t="shared" si="1"/>
        <v>0</v>
      </c>
      <c r="Q142" s="209">
        <v>0</v>
      </c>
      <c r="R142" s="209">
        <f t="shared" si="2"/>
        <v>0</v>
      </c>
      <c r="S142" s="209">
        <v>0</v>
      </c>
      <c r="T142" s="210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1" t="s">
        <v>134</v>
      </c>
      <c r="AT142" s="211" t="s">
        <v>130</v>
      </c>
      <c r="AU142" s="211" t="s">
        <v>86</v>
      </c>
      <c r="AY142" s="14" t="s">
        <v>129</v>
      </c>
      <c r="BE142" s="212">
        <f t="shared" si="4"/>
        <v>0</v>
      </c>
      <c r="BF142" s="212">
        <f t="shared" si="5"/>
        <v>0</v>
      </c>
      <c r="BG142" s="212">
        <f t="shared" si="6"/>
        <v>0</v>
      </c>
      <c r="BH142" s="212">
        <f t="shared" si="7"/>
        <v>0</v>
      </c>
      <c r="BI142" s="212">
        <f t="shared" si="8"/>
        <v>0</v>
      </c>
      <c r="BJ142" s="14" t="s">
        <v>84</v>
      </c>
      <c r="BK142" s="212">
        <f t="shared" si="9"/>
        <v>0</v>
      </c>
      <c r="BL142" s="14" t="s">
        <v>134</v>
      </c>
      <c r="BM142" s="211" t="s">
        <v>238</v>
      </c>
    </row>
    <row r="143" spans="1:65" s="2" customFormat="1" ht="21.75" customHeight="1">
      <c r="A143" s="31"/>
      <c r="B143" s="32"/>
      <c r="C143" s="199" t="s">
        <v>76</v>
      </c>
      <c r="D143" s="199" t="s">
        <v>130</v>
      </c>
      <c r="E143" s="200" t="s">
        <v>663</v>
      </c>
      <c r="F143" s="201" t="s">
        <v>664</v>
      </c>
      <c r="G143" s="202" t="s">
        <v>413</v>
      </c>
      <c r="H143" s="203">
        <v>6</v>
      </c>
      <c r="I143" s="204"/>
      <c r="J143" s="205">
        <f t="shared" si="0"/>
        <v>0</v>
      </c>
      <c r="K143" s="206"/>
      <c r="L143" s="36"/>
      <c r="M143" s="207" t="s">
        <v>1</v>
      </c>
      <c r="N143" s="208" t="s">
        <v>41</v>
      </c>
      <c r="O143" s="68"/>
      <c r="P143" s="209">
        <f t="shared" si="1"/>
        <v>0</v>
      </c>
      <c r="Q143" s="209">
        <v>0</v>
      </c>
      <c r="R143" s="209">
        <f t="shared" si="2"/>
        <v>0</v>
      </c>
      <c r="S143" s="209">
        <v>0</v>
      </c>
      <c r="T143" s="210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1" t="s">
        <v>134</v>
      </c>
      <c r="AT143" s="211" t="s">
        <v>130</v>
      </c>
      <c r="AU143" s="211" t="s">
        <v>86</v>
      </c>
      <c r="AY143" s="14" t="s">
        <v>129</v>
      </c>
      <c r="BE143" s="212">
        <f t="shared" si="4"/>
        <v>0</v>
      </c>
      <c r="BF143" s="212">
        <f t="shared" si="5"/>
        <v>0</v>
      </c>
      <c r="BG143" s="212">
        <f t="shared" si="6"/>
        <v>0</v>
      </c>
      <c r="BH143" s="212">
        <f t="shared" si="7"/>
        <v>0</v>
      </c>
      <c r="BI143" s="212">
        <f t="shared" si="8"/>
        <v>0</v>
      </c>
      <c r="BJ143" s="14" t="s">
        <v>84</v>
      </c>
      <c r="BK143" s="212">
        <f t="shared" si="9"/>
        <v>0</v>
      </c>
      <c r="BL143" s="14" t="s">
        <v>134</v>
      </c>
      <c r="BM143" s="211" t="s">
        <v>246</v>
      </c>
    </row>
    <row r="144" spans="1:65" s="2" customFormat="1" ht="16.5" customHeight="1">
      <c r="A144" s="31"/>
      <c r="B144" s="32"/>
      <c r="C144" s="199" t="s">
        <v>76</v>
      </c>
      <c r="D144" s="199" t="s">
        <v>130</v>
      </c>
      <c r="E144" s="200" t="s">
        <v>841</v>
      </c>
      <c r="F144" s="201" t="s">
        <v>842</v>
      </c>
      <c r="G144" s="202" t="s">
        <v>142</v>
      </c>
      <c r="H144" s="203">
        <v>450</v>
      </c>
      <c r="I144" s="204"/>
      <c r="J144" s="205">
        <f t="shared" si="0"/>
        <v>0</v>
      </c>
      <c r="K144" s="206"/>
      <c r="L144" s="36"/>
      <c r="M144" s="207" t="s">
        <v>1</v>
      </c>
      <c r="N144" s="208" t="s">
        <v>41</v>
      </c>
      <c r="O144" s="68"/>
      <c r="P144" s="209">
        <f t="shared" si="1"/>
        <v>0</v>
      </c>
      <c r="Q144" s="209">
        <v>0</v>
      </c>
      <c r="R144" s="209">
        <f t="shared" si="2"/>
        <v>0</v>
      </c>
      <c r="S144" s="209">
        <v>0</v>
      </c>
      <c r="T144" s="210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1" t="s">
        <v>134</v>
      </c>
      <c r="AT144" s="211" t="s">
        <v>130</v>
      </c>
      <c r="AU144" s="211" t="s">
        <v>86</v>
      </c>
      <c r="AY144" s="14" t="s">
        <v>129</v>
      </c>
      <c r="BE144" s="212">
        <f t="shared" si="4"/>
        <v>0</v>
      </c>
      <c r="BF144" s="212">
        <f t="shared" si="5"/>
        <v>0</v>
      </c>
      <c r="BG144" s="212">
        <f t="shared" si="6"/>
        <v>0</v>
      </c>
      <c r="BH144" s="212">
        <f t="shared" si="7"/>
        <v>0</v>
      </c>
      <c r="BI144" s="212">
        <f t="shared" si="8"/>
        <v>0</v>
      </c>
      <c r="BJ144" s="14" t="s">
        <v>84</v>
      </c>
      <c r="BK144" s="212">
        <f t="shared" si="9"/>
        <v>0</v>
      </c>
      <c r="BL144" s="14" t="s">
        <v>134</v>
      </c>
      <c r="BM144" s="211" t="s">
        <v>654</v>
      </c>
    </row>
    <row r="145" spans="1:65" s="2" customFormat="1" ht="16.5" customHeight="1">
      <c r="A145" s="31"/>
      <c r="B145" s="32"/>
      <c r="C145" s="199" t="s">
        <v>76</v>
      </c>
      <c r="D145" s="199" t="s">
        <v>130</v>
      </c>
      <c r="E145" s="200" t="s">
        <v>843</v>
      </c>
      <c r="F145" s="201" t="s">
        <v>844</v>
      </c>
      <c r="G145" s="202" t="s">
        <v>632</v>
      </c>
      <c r="H145" s="203">
        <v>1</v>
      </c>
      <c r="I145" s="204"/>
      <c r="J145" s="205">
        <f t="shared" si="0"/>
        <v>0</v>
      </c>
      <c r="K145" s="206"/>
      <c r="L145" s="36"/>
      <c r="M145" s="207" t="s">
        <v>1</v>
      </c>
      <c r="N145" s="208" t="s">
        <v>41</v>
      </c>
      <c r="O145" s="68"/>
      <c r="P145" s="209">
        <f t="shared" si="1"/>
        <v>0</v>
      </c>
      <c r="Q145" s="209">
        <v>0</v>
      </c>
      <c r="R145" s="209">
        <f t="shared" si="2"/>
        <v>0</v>
      </c>
      <c r="S145" s="209">
        <v>0</v>
      </c>
      <c r="T145" s="210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1" t="s">
        <v>134</v>
      </c>
      <c r="AT145" s="211" t="s">
        <v>130</v>
      </c>
      <c r="AU145" s="211" t="s">
        <v>86</v>
      </c>
      <c r="AY145" s="14" t="s">
        <v>129</v>
      </c>
      <c r="BE145" s="212">
        <f t="shared" si="4"/>
        <v>0</v>
      </c>
      <c r="BF145" s="212">
        <f t="shared" si="5"/>
        <v>0</v>
      </c>
      <c r="BG145" s="212">
        <f t="shared" si="6"/>
        <v>0</v>
      </c>
      <c r="BH145" s="212">
        <f t="shared" si="7"/>
        <v>0</v>
      </c>
      <c r="BI145" s="212">
        <f t="shared" si="8"/>
        <v>0</v>
      </c>
      <c r="BJ145" s="14" t="s">
        <v>84</v>
      </c>
      <c r="BK145" s="212">
        <f t="shared" si="9"/>
        <v>0</v>
      </c>
      <c r="BL145" s="14" t="s">
        <v>134</v>
      </c>
      <c r="BM145" s="211" t="s">
        <v>272</v>
      </c>
    </row>
    <row r="146" spans="1:65" s="12" customFormat="1" ht="22.9" customHeight="1">
      <c r="B146" s="185"/>
      <c r="C146" s="186"/>
      <c r="D146" s="187" t="s">
        <v>75</v>
      </c>
      <c r="E146" s="213" t="s">
        <v>691</v>
      </c>
      <c r="F146" s="213" t="s">
        <v>845</v>
      </c>
      <c r="G146" s="186"/>
      <c r="H146" s="186"/>
      <c r="I146" s="189"/>
      <c r="J146" s="214">
        <f>BK146</f>
        <v>0</v>
      </c>
      <c r="K146" s="186"/>
      <c r="L146" s="191"/>
      <c r="M146" s="192"/>
      <c r="N146" s="193"/>
      <c r="O146" s="193"/>
      <c r="P146" s="194">
        <f>SUM(P147:P148)</f>
        <v>0</v>
      </c>
      <c r="Q146" s="193"/>
      <c r="R146" s="194">
        <f>SUM(R147:R148)</f>
        <v>0</v>
      </c>
      <c r="S146" s="193"/>
      <c r="T146" s="195">
        <f>SUM(T147:T148)</f>
        <v>0</v>
      </c>
      <c r="AR146" s="196" t="s">
        <v>84</v>
      </c>
      <c r="AT146" s="197" t="s">
        <v>75</v>
      </c>
      <c r="AU146" s="197" t="s">
        <v>84</v>
      </c>
      <c r="AY146" s="196" t="s">
        <v>129</v>
      </c>
      <c r="BK146" s="198">
        <f>SUM(BK147:BK148)</f>
        <v>0</v>
      </c>
    </row>
    <row r="147" spans="1:65" s="2" customFormat="1" ht="16.5" customHeight="1">
      <c r="A147" s="31"/>
      <c r="B147" s="32"/>
      <c r="C147" s="199" t="s">
        <v>76</v>
      </c>
      <c r="D147" s="199" t="s">
        <v>130</v>
      </c>
      <c r="E147" s="200" t="s">
        <v>846</v>
      </c>
      <c r="F147" s="201" t="s">
        <v>847</v>
      </c>
      <c r="G147" s="202" t="s">
        <v>413</v>
      </c>
      <c r="H147" s="203">
        <v>2</v>
      </c>
      <c r="I147" s="204"/>
      <c r="J147" s="205">
        <f>ROUND(I147*H147,2)</f>
        <v>0</v>
      </c>
      <c r="K147" s="206"/>
      <c r="L147" s="36"/>
      <c r="M147" s="207" t="s">
        <v>1</v>
      </c>
      <c r="N147" s="208" t="s">
        <v>41</v>
      </c>
      <c r="O147" s="68"/>
      <c r="P147" s="209">
        <f>O147*H147</f>
        <v>0</v>
      </c>
      <c r="Q147" s="209">
        <v>0</v>
      </c>
      <c r="R147" s="209">
        <f>Q147*H147</f>
        <v>0</v>
      </c>
      <c r="S147" s="209">
        <v>0</v>
      </c>
      <c r="T147" s="210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1" t="s">
        <v>134</v>
      </c>
      <c r="AT147" s="211" t="s">
        <v>130</v>
      </c>
      <c r="AU147" s="211" t="s">
        <v>86</v>
      </c>
      <c r="AY147" s="14" t="s">
        <v>129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4" t="s">
        <v>84</v>
      </c>
      <c r="BK147" s="212">
        <f>ROUND(I147*H147,2)</f>
        <v>0</v>
      </c>
      <c r="BL147" s="14" t="s">
        <v>134</v>
      </c>
      <c r="BM147" s="211" t="s">
        <v>660</v>
      </c>
    </row>
    <row r="148" spans="1:65" s="2" customFormat="1" ht="16.5" customHeight="1">
      <c r="A148" s="31"/>
      <c r="B148" s="32"/>
      <c r="C148" s="199" t="s">
        <v>76</v>
      </c>
      <c r="D148" s="199" t="s">
        <v>130</v>
      </c>
      <c r="E148" s="200" t="s">
        <v>848</v>
      </c>
      <c r="F148" s="201" t="s">
        <v>849</v>
      </c>
      <c r="G148" s="202" t="s">
        <v>632</v>
      </c>
      <c r="H148" s="203">
        <v>1</v>
      </c>
      <c r="I148" s="204"/>
      <c r="J148" s="205">
        <f>ROUND(I148*H148,2)</f>
        <v>0</v>
      </c>
      <c r="K148" s="206"/>
      <c r="L148" s="36"/>
      <c r="M148" s="207" t="s">
        <v>1</v>
      </c>
      <c r="N148" s="208" t="s">
        <v>41</v>
      </c>
      <c r="O148" s="68"/>
      <c r="P148" s="209">
        <f>O148*H148</f>
        <v>0</v>
      </c>
      <c r="Q148" s="209">
        <v>0</v>
      </c>
      <c r="R148" s="209">
        <f>Q148*H148</f>
        <v>0</v>
      </c>
      <c r="S148" s="209">
        <v>0</v>
      </c>
      <c r="T148" s="210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1" t="s">
        <v>134</v>
      </c>
      <c r="AT148" s="211" t="s">
        <v>130</v>
      </c>
      <c r="AU148" s="211" t="s">
        <v>86</v>
      </c>
      <c r="AY148" s="14" t="s">
        <v>129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4" t="s">
        <v>84</v>
      </c>
      <c r="BK148" s="212">
        <f>ROUND(I148*H148,2)</f>
        <v>0</v>
      </c>
      <c r="BL148" s="14" t="s">
        <v>134</v>
      </c>
      <c r="BM148" s="211" t="s">
        <v>295</v>
      </c>
    </row>
    <row r="149" spans="1:65" s="12" customFormat="1" ht="22.9" customHeight="1">
      <c r="B149" s="185"/>
      <c r="C149" s="186"/>
      <c r="D149" s="187" t="s">
        <v>75</v>
      </c>
      <c r="E149" s="213" t="s">
        <v>716</v>
      </c>
      <c r="F149" s="213" t="s">
        <v>692</v>
      </c>
      <c r="G149" s="186"/>
      <c r="H149" s="186"/>
      <c r="I149" s="189"/>
      <c r="J149" s="214">
        <f>BK149</f>
        <v>0</v>
      </c>
      <c r="K149" s="186"/>
      <c r="L149" s="191"/>
      <c r="M149" s="192"/>
      <c r="N149" s="193"/>
      <c r="O149" s="193"/>
      <c r="P149" s="194">
        <f>SUM(P150:P158)</f>
        <v>0</v>
      </c>
      <c r="Q149" s="193"/>
      <c r="R149" s="194">
        <f>SUM(R150:R158)</f>
        <v>0</v>
      </c>
      <c r="S149" s="193"/>
      <c r="T149" s="195">
        <f>SUM(T150:T158)</f>
        <v>0</v>
      </c>
      <c r="AR149" s="196" t="s">
        <v>84</v>
      </c>
      <c r="AT149" s="197" t="s">
        <v>75</v>
      </c>
      <c r="AU149" s="197" t="s">
        <v>84</v>
      </c>
      <c r="AY149" s="196" t="s">
        <v>129</v>
      </c>
      <c r="BK149" s="198">
        <f>SUM(BK150:BK158)</f>
        <v>0</v>
      </c>
    </row>
    <row r="150" spans="1:65" s="2" customFormat="1" ht="33" customHeight="1">
      <c r="A150" s="31"/>
      <c r="B150" s="32"/>
      <c r="C150" s="199" t="s">
        <v>76</v>
      </c>
      <c r="D150" s="199" t="s">
        <v>130</v>
      </c>
      <c r="E150" s="200" t="s">
        <v>693</v>
      </c>
      <c r="F150" s="201" t="s">
        <v>694</v>
      </c>
      <c r="G150" s="202" t="s">
        <v>413</v>
      </c>
      <c r="H150" s="203">
        <v>3</v>
      </c>
      <c r="I150" s="204"/>
      <c r="J150" s="205">
        <f t="shared" ref="J150:J158" si="10">ROUND(I150*H150,2)</f>
        <v>0</v>
      </c>
      <c r="K150" s="206"/>
      <c r="L150" s="36"/>
      <c r="M150" s="207" t="s">
        <v>1</v>
      </c>
      <c r="N150" s="208" t="s">
        <v>41</v>
      </c>
      <c r="O150" s="68"/>
      <c r="P150" s="209">
        <f t="shared" ref="P150:P158" si="11">O150*H150</f>
        <v>0</v>
      </c>
      <c r="Q150" s="209">
        <v>0</v>
      </c>
      <c r="R150" s="209">
        <f t="shared" ref="R150:R158" si="12">Q150*H150</f>
        <v>0</v>
      </c>
      <c r="S150" s="209">
        <v>0</v>
      </c>
      <c r="T150" s="210">
        <f t="shared" ref="T150:T158" si="13"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1" t="s">
        <v>134</v>
      </c>
      <c r="AT150" s="211" t="s">
        <v>130</v>
      </c>
      <c r="AU150" s="211" t="s">
        <v>86</v>
      </c>
      <c r="AY150" s="14" t="s">
        <v>129</v>
      </c>
      <c r="BE150" s="212">
        <f t="shared" ref="BE150:BE158" si="14">IF(N150="základní",J150,0)</f>
        <v>0</v>
      </c>
      <c r="BF150" s="212">
        <f t="shared" ref="BF150:BF158" si="15">IF(N150="snížená",J150,0)</f>
        <v>0</v>
      </c>
      <c r="BG150" s="212">
        <f t="shared" ref="BG150:BG158" si="16">IF(N150="zákl. přenesená",J150,0)</f>
        <v>0</v>
      </c>
      <c r="BH150" s="212">
        <f t="shared" ref="BH150:BH158" si="17">IF(N150="sníž. přenesená",J150,0)</f>
        <v>0</v>
      </c>
      <c r="BI150" s="212">
        <f t="shared" ref="BI150:BI158" si="18">IF(N150="nulová",J150,0)</f>
        <v>0</v>
      </c>
      <c r="BJ150" s="14" t="s">
        <v>84</v>
      </c>
      <c r="BK150" s="212">
        <f t="shared" ref="BK150:BK158" si="19">ROUND(I150*H150,2)</f>
        <v>0</v>
      </c>
      <c r="BL150" s="14" t="s">
        <v>134</v>
      </c>
      <c r="BM150" s="211" t="s">
        <v>307</v>
      </c>
    </row>
    <row r="151" spans="1:65" s="2" customFormat="1" ht="33" customHeight="1">
      <c r="A151" s="31"/>
      <c r="B151" s="32"/>
      <c r="C151" s="199" t="s">
        <v>76</v>
      </c>
      <c r="D151" s="199" t="s">
        <v>130</v>
      </c>
      <c r="E151" s="200" t="s">
        <v>695</v>
      </c>
      <c r="F151" s="201" t="s">
        <v>696</v>
      </c>
      <c r="G151" s="202" t="s">
        <v>413</v>
      </c>
      <c r="H151" s="203">
        <v>3</v>
      </c>
      <c r="I151" s="204"/>
      <c r="J151" s="205">
        <f t="shared" si="10"/>
        <v>0</v>
      </c>
      <c r="K151" s="206"/>
      <c r="L151" s="36"/>
      <c r="M151" s="207" t="s">
        <v>1</v>
      </c>
      <c r="N151" s="208" t="s">
        <v>41</v>
      </c>
      <c r="O151" s="68"/>
      <c r="P151" s="209">
        <f t="shared" si="11"/>
        <v>0</v>
      </c>
      <c r="Q151" s="209">
        <v>0</v>
      </c>
      <c r="R151" s="209">
        <f t="shared" si="12"/>
        <v>0</v>
      </c>
      <c r="S151" s="209">
        <v>0</v>
      </c>
      <c r="T151" s="210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1" t="s">
        <v>134</v>
      </c>
      <c r="AT151" s="211" t="s">
        <v>130</v>
      </c>
      <c r="AU151" s="211" t="s">
        <v>86</v>
      </c>
      <c r="AY151" s="14" t="s">
        <v>129</v>
      </c>
      <c r="BE151" s="212">
        <f t="shared" si="14"/>
        <v>0</v>
      </c>
      <c r="BF151" s="212">
        <f t="shared" si="15"/>
        <v>0</v>
      </c>
      <c r="BG151" s="212">
        <f t="shared" si="16"/>
        <v>0</v>
      </c>
      <c r="BH151" s="212">
        <f t="shared" si="17"/>
        <v>0</v>
      </c>
      <c r="BI151" s="212">
        <f t="shared" si="18"/>
        <v>0</v>
      </c>
      <c r="BJ151" s="14" t="s">
        <v>84</v>
      </c>
      <c r="BK151" s="212">
        <f t="shared" si="19"/>
        <v>0</v>
      </c>
      <c r="BL151" s="14" t="s">
        <v>134</v>
      </c>
      <c r="BM151" s="211" t="s">
        <v>331</v>
      </c>
    </row>
    <row r="152" spans="1:65" s="2" customFormat="1" ht="21.75" customHeight="1">
      <c r="A152" s="31"/>
      <c r="B152" s="32"/>
      <c r="C152" s="199" t="s">
        <v>76</v>
      </c>
      <c r="D152" s="199" t="s">
        <v>130</v>
      </c>
      <c r="E152" s="200" t="s">
        <v>702</v>
      </c>
      <c r="F152" s="201" t="s">
        <v>703</v>
      </c>
      <c r="G152" s="202" t="s">
        <v>413</v>
      </c>
      <c r="H152" s="203">
        <v>1</v>
      </c>
      <c r="I152" s="204"/>
      <c r="J152" s="205">
        <f t="shared" si="10"/>
        <v>0</v>
      </c>
      <c r="K152" s="206"/>
      <c r="L152" s="36"/>
      <c r="M152" s="207" t="s">
        <v>1</v>
      </c>
      <c r="N152" s="208" t="s">
        <v>41</v>
      </c>
      <c r="O152" s="68"/>
      <c r="P152" s="209">
        <f t="shared" si="11"/>
        <v>0</v>
      </c>
      <c r="Q152" s="209">
        <v>0</v>
      </c>
      <c r="R152" s="209">
        <f t="shared" si="12"/>
        <v>0</v>
      </c>
      <c r="S152" s="209">
        <v>0</v>
      </c>
      <c r="T152" s="210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1" t="s">
        <v>134</v>
      </c>
      <c r="AT152" s="211" t="s">
        <v>130</v>
      </c>
      <c r="AU152" s="211" t="s">
        <v>86</v>
      </c>
      <c r="AY152" s="14" t="s">
        <v>129</v>
      </c>
      <c r="BE152" s="212">
        <f t="shared" si="14"/>
        <v>0</v>
      </c>
      <c r="BF152" s="212">
        <f t="shared" si="15"/>
        <v>0</v>
      </c>
      <c r="BG152" s="212">
        <f t="shared" si="16"/>
        <v>0</v>
      </c>
      <c r="BH152" s="212">
        <f t="shared" si="17"/>
        <v>0</v>
      </c>
      <c r="BI152" s="212">
        <f t="shared" si="18"/>
        <v>0</v>
      </c>
      <c r="BJ152" s="14" t="s">
        <v>84</v>
      </c>
      <c r="BK152" s="212">
        <f t="shared" si="19"/>
        <v>0</v>
      </c>
      <c r="BL152" s="14" t="s">
        <v>134</v>
      </c>
      <c r="BM152" s="211" t="s">
        <v>501</v>
      </c>
    </row>
    <row r="153" spans="1:65" s="2" customFormat="1" ht="16.5" customHeight="1">
      <c r="A153" s="31"/>
      <c r="B153" s="32"/>
      <c r="C153" s="199" t="s">
        <v>76</v>
      </c>
      <c r="D153" s="199" t="s">
        <v>130</v>
      </c>
      <c r="E153" s="200" t="s">
        <v>704</v>
      </c>
      <c r="F153" s="201" t="s">
        <v>705</v>
      </c>
      <c r="G153" s="202" t="s">
        <v>413</v>
      </c>
      <c r="H153" s="203">
        <v>1</v>
      </c>
      <c r="I153" s="204"/>
      <c r="J153" s="205">
        <f t="shared" si="10"/>
        <v>0</v>
      </c>
      <c r="K153" s="206"/>
      <c r="L153" s="36"/>
      <c r="M153" s="207" t="s">
        <v>1</v>
      </c>
      <c r="N153" s="208" t="s">
        <v>41</v>
      </c>
      <c r="O153" s="68"/>
      <c r="P153" s="209">
        <f t="shared" si="11"/>
        <v>0</v>
      </c>
      <c r="Q153" s="209">
        <v>0</v>
      </c>
      <c r="R153" s="209">
        <f t="shared" si="12"/>
        <v>0</v>
      </c>
      <c r="S153" s="209">
        <v>0</v>
      </c>
      <c r="T153" s="210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1" t="s">
        <v>134</v>
      </c>
      <c r="AT153" s="211" t="s">
        <v>130</v>
      </c>
      <c r="AU153" s="211" t="s">
        <v>86</v>
      </c>
      <c r="AY153" s="14" t="s">
        <v>129</v>
      </c>
      <c r="BE153" s="212">
        <f t="shared" si="14"/>
        <v>0</v>
      </c>
      <c r="BF153" s="212">
        <f t="shared" si="15"/>
        <v>0</v>
      </c>
      <c r="BG153" s="212">
        <f t="shared" si="16"/>
        <v>0</v>
      </c>
      <c r="BH153" s="212">
        <f t="shared" si="17"/>
        <v>0</v>
      </c>
      <c r="BI153" s="212">
        <f t="shared" si="18"/>
        <v>0</v>
      </c>
      <c r="BJ153" s="14" t="s">
        <v>84</v>
      </c>
      <c r="BK153" s="212">
        <f t="shared" si="19"/>
        <v>0</v>
      </c>
      <c r="BL153" s="14" t="s">
        <v>134</v>
      </c>
      <c r="BM153" s="211" t="s">
        <v>354</v>
      </c>
    </row>
    <row r="154" spans="1:65" s="2" customFormat="1" ht="16.5" customHeight="1">
      <c r="A154" s="31"/>
      <c r="B154" s="32"/>
      <c r="C154" s="199" t="s">
        <v>76</v>
      </c>
      <c r="D154" s="199" t="s">
        <v>130</v>
      </c>
      <c r="E154" s="200" t="s">
        <v>707</v>
      </c>
      <c r="F154" s="201" t="s">
        <v>708</v>
      </c>
      <c r="G154" s="202" t="s">
        <v>413</v>
      </c>
      <c r="H154" s="203">
        <v>1</v>
      </c>
      <c r="I154" s="204"/>
      <c r="J154" s="205">
        <f t="shared" si="10"/>
        <v>0</v>
      </c>
      <c r="K154" s="206"/>
      <c r="L154" s="36"/>
      <c r="M154" s="207" t="s">
        <v>1</v>
      </c>
      <c r="N154" s="208" t="s">
        <v>41</v>
      </c>
      <c r="O154" s="68"/>
      <c r="P154" s="209">
        <f t="shared" si="11"/>
        <v>0</v>
      </c>
      <c r="Q154" s="209">
        <v>0</v>
      </c>
      <c r="R154" s="209">
        <f t="shared" si="12"/>
        <v>0</v>
      </c>
      <c r="S154" s="209">
        <v>0</v>
      </c>
      <c r="T154" s="210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1" t="s">
        <v>134</v>
      </c>
      <c r="AT154" s="211" t="s">
        <v>130</v>
      </c>
      <c r="AU154" s="211" t="s">
        <v>86</v>
      </c>
      <c r="AY154" s="14" t="s">
        <v>129</v>
      </c>
      <c r="BE154" s="212">
        <f t="shared" si="14"/>
        <v>0</v>
      </c>
      <c r="BF154" s="212">
        <f t="shared" si="15"/>
        <v>0</v>
      </c>
      <c r="BG154" s="212">
        <f t="shared" si="16"/>
        <v>0</v>
      </c>
      <c r="BH154" s="212">
        <f t="shared" si="17"/>
        <v>0</v>
      </c>
      <c r="BI154" s="212">
        <f t="shared" si="18"/>
        <v>0</v>
      </c>
      <c r="BJ154" s="14" t="s">
        <v>84</v>
      </c>
      <c r="BK154" s="212">
        <f t="shared" si="19"/>
        <v>0</v>
      </c>
      <c r="BL154" s="14" t="s">
        <v>134</v>
      </c>
      <c r="BM154" s="211" t="s">
        <v>673</v>
      </c>
    </row>
    <row r="155" spans="1:65" s="2" customFormat="1" ht="16.5" customHeight="1">
      <c r="A155" s="31"/>
      <c r="B155" s="32"/>
      <c r="C155" s="199" t="s">
        <v>76</v>
      </c>
      <c r="D155" s="199" t="s">
        <v>130</v>
      </c>
      <c r="E155" s="200" t="s">
        <v>710</v>
      </c>
      <c r="F155" s="201" t="s">
        <v>711</v>
      </c>
      <c r="G155" s="202" t="s">
        <v>632</v>
      </c>
      <c r="H155" s="203">
        <v>3</v>
      </c>
      <c r="I155" s="204"/>
      <c r="J155" s="205">
        <f t="shared" si="10"/>
        <v>0</v>
      </c>
      <c r="K155" s="206"/>
      <c r="L155" s="36"/>
      <c r="M155" s="207" t="s">
        <v>1</v>
      </c>
      <c r="N155" s="208" t="s">
        <v>41</v>
      </c>
      <c r="O155" s="68"/>
      <c r="P155" s="209">
        <f t="shared" si="11"/>
        <v>0</v>
      </c>
      <c r="Q155" s="209">
        <v>0</v>
      </c>
      <c r="R155" s="209">
        <f t="shared" si="12"/>
        <v>0</v>
      </c>
      <c r="S155" s="209">
        <v>0</v>
      </c>
      <c r="T155" s="210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1" t="s">
        <v>134</v>
      </c>
      <c r="AT155" s="211" t="s">
        <v>130</v>
      </c>
      <c r="AU155" s="211" t="s">
        <v>86</v>
      </c>
      <c r="AY155" s="14" t="s">
        <v>129</v>
      </c>
      <c r="BE155" s="212">
        <f t="shared" si="14"/>
        <v>0</v>
      </c>
      <c r="BF155" s="212">
        <f t="shared" si="15"/>
        <v>0</v>
      </c>
      <c r="BG155" s="212">
        <f t="shared" si="16"/>
        <v>0</v>
      </c>
      <c r="BH155" s="212">
        <f t="shared" si="17"/>
        <v>0</v>
      </c>
      <c r="BI155" s="212">
        <f t="shared" si="18"/>
        <v>0</v>
      </c>
      <c r="BJ155" s="14" t="s">
        <v>84</v>
      </c>
      <c r="BK155" s="212">
        <f t="shared" si="19"/>
        <v>0</v>
      </c>
      <c r="BL155" s="14" t="s">
        <v>134</v>
      </c>
      <c r="BM155" s="211" t="s">
        <v>676</v>
      </c>
    </row>
    <row r="156" spans="1:65" s="2" customFormat="1" ht="21.75" customHeight="1">
      <c r="A156" s="31"/>
      <c r="B156" s="32"/>
      <c r="C156" s="199" t="s">
        <v>76</v>
      </c>
      <c r="D156" s="199" t="s">
        <v>130</v>
      </c>
      <c r="E156" s="200" t="s">
        <v>712</v>
      </c>
      <c r="F156" s="201" t="s">
        <v>713</v>
      </c>
      <c r="G156" s="202" t="s">
        <v>413</v>
      </c>
      <c r="H156" s="203">
        <v>3</v>
      </c>
      <c r="I156" s="204"/>
      <c r="J156" s="205">
        <f t="shared" si="10"/>
        <v>0</v>
      </c>
      <c r="K156" s="206"/>
      <c r="L156" s="36"/>
      <c r="M156" s="207" t="s">
        <v>1</v>
      </c>
      <c r="N156" s="208" t="s">
        <v>41</v>
      </c>
      <c r="O156" s="68"/>
      <c r="P156" s="209">
        <f t="shared" si="11"/>
        <v>0</v>
      </c>
      <c r="Q156" s="209">
        <v>0</v>
      </c>
      <c r="R156" s="209">
        <f t="shared" si="12"/>
        <v>0</v>
      </c>
      <c r="S156" s="209">
        <v>0</v>
      </c>
      <c r="T156" s="210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1" t="s">
        <v>134</v>
      </c>
      <c r="AT156" s="211" t="s">
        <v>130</v>
      </c>
      <c r="AU156" s="211" t="s">
        <v>86</v>
      </c>
      <c r="AY156" s="14" t="s">
        <v>129</v>
      </c>
      <c r="BE156" s="212">
        <f t="shared" si="14"/>
        <v>0</v>
      </c>
      <c r="BF156" s="212">
        <f t="shared" si="15"/>
        <v>0</v>
      </c>
      <c r="BG156" s="212">
        <f t="shared" si="16"/>
        <v>0</v>
      </c>
      <c r="BH156" s="212">
        <f t="shared" si="17"/>
        <v>0</v>
      </c>
      <c r="BI156" s="212">
        <f t="shared" si="18"/>
        <v>0</v>
      </c>
      <c r="BJ156" s="14" t="s">
        <v>84</v>
      </c>
      <c r="BK156" s="212">
        <f t="shared" si="19"/>
        <v>0</v>
      </c>
      <c r="BL156" s="14" t="s">
        <v>134</v>
      </c>
      <c r="BM156" s="211" t="s">
        <v>362</v>
      </c>
    </row>
    <row r="157" spans="1:65" s="2" customFormat="1" ht="16.5" customHeight="1">
      <c r="A157" s="31"/>
      <c r="B157" s="32"/>
      <c r="C157" s="199" t="s">
        <v>76</v>
      </c>
      <c r="D157" s="199" t="s">
        <v>130</v>
      </c>
      <c r="E157" s="200" t="s">
        <v>850</v>
      </c>
      <c r="F157" s="201" t="s">
        <v>815</v>
      </c>
      <c r="G157" s="202" t="s">
        <v>632</v>
      </c>
      <c r="H157" s="203">
        <v>1</v>
      </c>
      <c r="I157" s="204"/>
      <c r="J157" s="205">
        <f t="shared" si="10"/>
        <v>0</v>
      </c>
      <c r="K157" s="206"/>
      <c r="L157" s="36"/>
      <c r="M157" s="207" t="s">
        <v>1</v>
      </c>
      <c r="N157" s="208" t="s">
        <v>41</v>
      </c>
      <c r="O157" s="68"/>
      <c r="P157" s="209">
        <f t="shared" si="11"/>
        <v>0</v>
      </c>
      <c r="Q157" s="209">
        <v>0</v>
      </c>
      <c r="R157" s="209">
        <f t="shared" si="12"/>
        <v>0</v>
      </c>
      <c r="S157" s="209">
        <v>0</v>
      </c>
      <c r="T157" s="210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1" t="s">
        <v>134</v>
      </c>
      <c r="AT157" s="211" t="s">
        <v>130</v>
      </c>
      <c r="AU157" s="211" t="s">
        <v>86</v>
      </c>
      <c r="AY157" s="14" t="s">
        <v>129</v>
      </c>
      <c r="BE157" s="212">
        <f t="shared" si="14"/>
        <v>0</v>
      </c>
      <c r="BF157" s="212">
        <f t="shared" si="15"/>
        <v>0</v>
      </c>
      <c r="BG157" s="212">
        <f t="shared" si="16"/>
        <v>0</v>
      </c>
      <c r="BH157" s="212">
        <f t="shared" si="17"/>
        <v>0</v>
      </c>
      <c r="BI157" s="212">
        <f t="shared" si="18"/>
        <v>0</v>
      </c>
      <c r="BJ157" s="14" t="s">
        <v>84</v>
      </c>
      <c r="BK157" s="212">
        <f t="shared" si="19"/>
        <v>0</v>
      </c>
      <c r="BL157" s="14" t="s">
        <v>134</v>
      </c>
      <c r="BM157" s="211" t="s">
        <v>681</v>
      </c>
    </row>
    <row r="158" spans="1:65" s="2" customFormat="1" ht="16.5" customHeight="1">
      <c r="A158" s="31"/>
      <c r="B158" s="32"/>
      <c r="C158" s="199" t="s">
        <v>76</v>
      </c>
      <c r="D158" s="199" t="s">
        <v>130</v>
      </c>
      <c r="E158" s="200" t="s">
        <v>851</v>
      </c>
      <c r="F158" s="201" t="s">
        <v>723</v>
      </c>
      <c r="G158" s="202" t="s">
        <v>632</v>
      </c>
      <c r="H158" s="203">
        <v>1</v>
      </c>
      <c r="I158" s="204"/>
      <c r="J158" s="205">
        <f t="shared" si="10"/>
        <v>0</v>
      </c>
      <c r="K158" s="206"/>
      <c r="L158" s="36"/>
      <c r="M158" s="207" t="s">
        <v>1</v>
      </c>
      <c r="N158" s="208" t="s">
        <v>41</v>
      </c>
      <c r="O158" s="68"/>
      <c r="P158" s="209">
        <f t="shared" si="11"/>
        <v>0</v>
      </c>
      <c r="Q158" s="209">
        <v>0</v>
      </c>
      <c r="R158" s="209">
        <f t="shared" si="12"/>
        <v>0</v>
      </c>
      <c r="S158" s="209">
        <v>0</v>
      </c>
      <c r="T158" s="210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1" t="s">
        <v>134</v>
      </c>
      <c r="AT158" s="211" t="s">
        <v>130</v>
      </c>
      <c r="AU158" s="211" t="s">
        <v>86</v>
      </c>
      <c r="AY158" s="14" t="s">
        <v>129</v>
      </c>
      <c r="BE158" s="212">
        <f t="shared" si="14"/>
        <v>0</v>
      </c>
      <c r="BF158" s="212">
        <f t="shared" si="15"/>
        <v>0</v>
      </c>
      <c r="BG158" s="212">
        <f t="shared" si="16"/>
        <v>0</v>
      </c>
      <c r="BH158" s="212">
        <f t="shared" si="17"/>
        <v>0</v>
      </c>
      <c r="BI158" s="212">
        <f t="shared" si="18"/>
        <v>0</v>
      </c>
      <c r="BJ158" s="14" t="s">
        <v>84</v>
      </c>
      <c r="BK158" s="212">
        <f t="shared" si="19"/>
        <v>0</v>
      </c>
      <c r="BL158" s="14" t="s">
        <v>134</v>
      </c>
      <c r="BM158" s="211" t="s">
        <v>374</v>
      </c>
    </row>
    <row r="159" spans="1:65" s="12" customFormat="1" ht="22.9" customHeight="1">
      <c r="B159" s="185"/>
      <c r="C159" s="186"/>
      <c r="D159" s="187" t="s">
        <v>75</v>
      </c>
      <c r="E159" s="213" t="s">
        <v>724</v>
      </c>
      <c r="F159" s="213" t="s">
        <v>742</v>
      </c>
      <c r="G159" s="186"/>
      <c r="H159" s="186"/>
      <c r="I159" s="189"/>
      <c r="J159" s="214">
        <f>BK159</f>
        <v>0</v>
      </c>
      <c r="K159" s="186"/>
      <c r="L159" s="191"/>
      <c r="M159" s="192"/>
      <c r="N159" s="193"/>
      <c r="O159" s="193"/>
      <c r="P159" s="194">
        <f>SUM(P160:P170)</f>
        <v>0</v>
      </c>
      <c r="Q159" s="193"/>
      <c r="R159" s="194">
        <f>SUM(R160:R170)</f>
        <v>0</v>
      </c>
      <c r="S159" s="193"/>
      <c r="T159" s="195">
        <f>SUM(T160:T170)</f>
        <v>0</v>
      </c>
      <c r="AR159" s="196" t="s">
        <v>84</v>
      </c>
      <c r="AT159" s="197" t="s">
        <v>75</v>
      </c>
      <c r="AU159" s="197" t="s">
        <v>84</v>
      </c>
      <c r="AY159" s="196" t="s">
        <v>129</v>
      </c>
      <c r="BK159" s="198">
        <f>SUM(BK160:BK170)</f>
        <v>0</v>
      </c>
    </row>
    <row r="160" spans="1:65" s="2" customFormat="1" ht="21.75" customHeight="1">
      <c r="A160" s="31"/>
      <c r="B160" s="32"/>
      <c r="C160" s="199" t="s">
        <v>76</v>
      </c>
      <c r="D160" s="199" t="s">
        <v>130</v>
      </c>
      <c r="E160" s="200" t="s">
        <v>852</v>
      </c>
      <c r="F160" s="201" t="s">
        <v>853</v>
      </c>
      <c r="G160" s="202" t="s">
        <v>413</v>
      </c>
      <c r="H160" s="203">
        <v>4</v>
      </c>
      <c r="I160" s="204"/>
      <c r="J160" s="205">
        <f t="shared" ref="J160:J170" si="20">ROUND(I160*H160,2)</f>
        <v>0</v>
      </c>
      <c r="K160" s="206"/>
      <c r="L160" s="36"/>
      <c r="M160" s="207" t="s">
        <v>1</v>
      </c>
      <c r="N160" s="208" t="s">
        <v>41</v>
      </c>
      <c r="O160" s="68"/>
      <c r="P160" s="209">
        <f t="shared" ref="P160:P170" si="21">O160*H160</f>
        <v>0</v>
      </c>
      <c r="Q160" s="209">
        <v>0</v>
      </c>
      <c r="R160" s="209">
        <f t="shared" ref="R160:R170" si="22">Q160*H160</f>
        <v>0</v>
      </c>
      <c r="S160" s="209">
        <v>0</v>
      </c>
      <c r="T160" s="210">
        <f t="shared" ref="T160:T170" si="23"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1" t="s">
        <v>134</v>
      </c>
      <c r="AT160" s="211" t="s">
        <v>130</v>
      </c>
      <c r="AU160" s="211" t="s">
        <v>86</v>
      </c>
      <c r="AY160" s="14" t="s">
        <v>129</v>
      </c>
      <c r="BE160" s="212">
        <f t="shared" ref="BE160:BE170" si="24">IF(N160="základní",J160,0)</f>
        <v>0</v>
      </c>
      <c r="BF160" s="212">
        <f t="shared" ref="BF160:BF170" si="25">IF(N160="snížená",J160,0)</f>
        <v>0</v>
      </c>
      <c r="BG160" s="212">
        <f t="shared" ref="BG160:BG170" si="26">IF(N160="zákl. přenesená",J160,0)</f>
        <v>0</v>
      </c>
      <c r="BH160" s="212">
        <f t="shared" ref="BH160:BH170" si="27">IF(N160="sníž. přenesená",J160,0)</f>
        <v>0</v>
      </c>
      <c r="BI160" s="212">
        <f t="shared" ref="BI160:BI170" si="28">IF(N160="nulová",J160,0)</f>
        <v>0</v>
      </c>
      <c r="BJ160" s="14" t="s">
        <v>84</v>
      </c>
      <c r="BK160" s="212">
        <f t="shared" ref="BK160:BK170" si="29">ROUND(I160*H160,2)</f>
        <v>0</v>
      </c>
      <c r="BL160" s="14" t="s">
        <v>134</v>
      </c>
      <c r="BM160" s="211" t="s">
        <v>390</v>
      </c>
    </row>
    <row r="161" spans="1:65" s="2" customFormat="1" ht="16.5" customHeight="1">
      <c r="A161" s="31"/>
      <c r="B161" s="32"/>
      <c r="C161" s="199" t="s">
        <v>76</v>
      </c>
      <c r="D161" s="199" t="s">
        <v>130</v>
      </c>
      <c r="E161" s="200" t="s">
        <v>765</v>
      </c>
      <c r="F161" s="201" t="s">
        <v>766</v>
      </c>
      <c r="G161" s="202" t="s">
        <v>413</v>
      </c>
      <c r="H161" s="203">
        <v>2</v>
      </c>
      <c r="I161" s="204"/>
      <c r="J161" s="205">
        <f t="shared" si="20"/>
        <v>0</v>
      </c>
      <c r="K161" s="206"/>
      <c r="L161" s="36"/>
      <c r="M161" s="207" t="s">
        <v>1</v>
      </c>
      <c r="N161" s="208" t="s">
        <v>41</v>
      </c>
      <c r="O161" s="68"/>
      <c r="P161" s="209">
        <f t="shared" si="21"/>
        <v>0</v>
      </c>
      <c r="Q161" s="209">
        <v>0</v>
      </c>
      <c r="R161" s="209">
        <f t="shared" si="22"/>
        <v>0</v>
      </c>
      <c r="S161" s="209">
        <v>0</v>
      </c>
      <c r="T161" s="210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1" t="s">
        <v>134</v>
      </c>
      <c r="AT161" s="211" t="s">
        <v>130</v>
      </c>
      <c r="AU161" s="211" t="s">
        <v>86</v>
      </c>
      <c r="AY161" s="14" t="s">
        <v>129</v>
      </c>
      <c r="BE161" s="212">
        <f t="shared" si="24"/>
        <v>0</v>
      </c>
      <c r="BF161" s="212">
        <f t="shared" si="25"/>
        <v>0</v>
      </c>
      <c r="BG161" s="212">
        <f t="shared" si="26"/>
        <v>0</v>
      </c>
      <c r="BH161" s="212">
        <f t="shared" si="27"/>
        <v>0</v>
      </c>
      <c r="BI161" s="212">
        <f t="shared" si="28"/>
        <v>0</v>
      </c>
      <c r="BJ161" s="14" t="s">
        <v>84</v>
      </c>
      <c r="BK161" s="212">
        <f t="shared" si="29"/>
        <v>0</v>
      </c>
      <c r="BL161" s="14" t="s">
        <v>134</v>
      </c>
      <c r="BM161" s="211" t="s">
        <v>398</v>
      </c>
    </row>
    <row r="162" spans="1:65" s="2" customFormat="1" ht="16.5" customHeight="1">
      <c r="A162" s="31"/>
      <c r="B162" s="32"/>
      <c r="C162" s="199" t="s">
        <v>76</v>
      </c>
      <c r="D162" s="199" t="s">
        <v>130</v>
      </c>
      <c r="E162" s="200" t="s">
        <v>768</v>
      </c>
      <c r="F162" s="201" t="s">
        <v>769</v>
      </c>
      <c r="G162" s="202" t="s">
        <v>413</v>
      </c>
      <c r="H162" s="203">
        <v>9</v>
      </c>
      <c r="I162" s="204"/>
      <c r="J162" s="205">
        <f t="shared" si="20"/>
        <v>0</v>
      </c>
      <c r="K162" s="206"/>
      <c r="L162" s="36"/>
      <c r="M162" s="207" t="s">
        <v>1</v>
      </c>
      <c r="N162" s="208" t="s">
        <v>41</v>
      </c>
      <c r="O162" s="68"/>
      <c r="P162" s="209">
        <f t="shared" si="21"/>
        <v>0</v>
      </c>
      <c r="Q162" s="209">
        <v>0</v>
      </c>
      <c r="R162" s="209">
        <f t="shared" si="22"/>
        <v>0</v>
      </c>
      <c r="S162" s="209">
        <v>0</v>
      </c>
      <c r="T162" s="210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1" t="s">
        <v>134</v>
      </c>
      <c r="AT162" s="211" t="s">
        <v>130</v>
      </c>
      <c r="AU162" s="211" t="s">
        <v>86</v>
      </c>
      <c r="AY162" s="14" t="s">
        <v>129</v>
      </c>
      <c r="BE162" s="212">
        <f t="shared" si="24"/>
        <v>0</v>
      </c>
      <c r="BF162" s="212">
        <f t="shared" si="25"/>
        <v>0</v>
      </c>
      <c r="BG162" s="212">
        <f t="shared" si="26"/>
        <v>0</v>
      </c>
      <c r="BH162" s="212">
        <f t="shared" si="27"/>
        <v>0</v>
      </c>
      <c r="BI162" s="212">
        <f t="shared" si="28"/>
        <v>0</v>
      </c>
      <c r="BJ162" s="14" t="s">
        <v>84</v>
      </c>
      <c r="BK162" s="212">
        <f t="shared" si="29"/>
        <v>0</v>
      </c>
      <c r="BL162" s="14" t="s">
        <v>134</v>
      </c>
      <c r="BM162" s="211" t="s">
        <v>524</v>
      </c>
    </row>
    <row r="163" spans="1:65" s="2" customFormat="1" ht="21.75" customHeight="1">
      <c r="A163" s="31"/>
      <c r="B163" s="32"/>
      <c r="C163" s="199" t="s">
        <v>76</v>
      </c>
      <c r="D163" s="199" t="s">
        <v>130</v>
      </c>
      <c r="E163" s="200" t="s">
        <v>771</v>
      </c>
      <c r="F163" s="201" t="s">
        <v>772</v>
      </c>
      <c r="G163" s="202" t="s">
        <v>413</v>
      </c>
      <c r="H163" s="203">
        <v>8</v>
      </c>
      <c r="I163" s="204"/>
      <c r="J163" s="205">
        <f t="shared" si="20"/>
        <v>0</v>
      </c>
      <c r="K163" s="206"/>
      <c r="L163" s="36"/>
      <c r="M163" s="207" t="s">
        <v>1</v>
      </c>
      <c r="N163" s="208" t="s">
        <v>41</v>
      </c>
      <c r="O163" s="68"/>
      <c r="P163" s="209">
        <f t="shared" si="21"/>
        <v>0</v>
      </c>
      <c r="Q163" s="209">
        <v>0</v>
      </c>
      <c r="R163" s="209">
        <f t="shared" si="22"/>
        <v>0</v>
      </c>
      <c r="S163" s="209">
        <v>0</v>
      </c>
      <c r="T163" s="210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1" t="s">
        <v>134</v>
      </c>
      <c r="AT163" s="211" t="s">
        <v>130</v>
      </c>
      <c r="AU163" s="211" t="s">
        <v>86</v>
      </c>
      <c r="AY163" s="14" t="s">
        <v>129</v>
      </c>
      <c r="BE163" s="212">
        <f t="shared" si="24"/>
        <v>0</v>
      </c>
      <c r="BF163" s="212">
        <f t="shared" si="25"/>
        <v>0</v>
      </c>
      <c r="BG163" s="212">
        <f t="shared" si="26"/>
        <v>0</v>
      </c>
      <c r="BH163" s="212">
        <f t="shared" si="27"/>
        <v>0</v>
      </c>
      <c r="BI163" s="212">
        <f t="shared" si="28"/>
        <v>0</v>
      </c>
      <c r="BJ163" s="14" t="s">
        <v>84</v>
      </c>
      <c r="BK163" s="212">
        <f t="shared" si="29"/>
        <v>0</v>
      </c>
      <c r="BL163" s="14" t="s">
        <v>134</v>
      </c>
      <c r="BM163" s="211" t="s">
        <v>429</v>
      </c>
    </row>
    <row r="164" spans="1:65" s="2" customFormat="1" ht="16.5" customHeight="1">
      <c r="A164" s="31"/>
      <c r="B164" s="32"/>
      <c r="C164" s="199" t="s">
        <v>76</v>
      </c>
      <c r="D164" s="199" t="s">
        <v>130</v>
      </c>
      <c r="E164" s="200" t="s">
        <v>777</v>
      </c>
      <c r="F164" s="201" t="s">
        <v>778</v>
      </c>
      <c r="G164" s="202" t="s">
        <v>413</v>
      </c>
      <c r="H164" s="203">
        <v>2</v>
      </c>
      <c r="I164" s="204"/>
      <c r="J164" s="205">
        <f t="shared" si="20"/>
        <v>0</v>
      </c>
      <c r="K164" s="206"/>
      <c r="L164" s="36"/>
      <c r="M164" s="207" t="s">
        <v>1</v>
      </c>
      <c r="N164" s="208" t="s">
        <v>41</v>
      </c>
      <c r="O164" s="68"/>
      <c r="P164" s="209">
        <f t="shared" si="21"/>
        <v>0</v>
      </c>
      <c r="Q164" s="209">
        <v>0</v>
      </c>
      <c r="R164" s="209">
        <f t="shared" si="22"/>
        <v>0</v>
      </c>
      <c r="S164" s="209">
        <v>0</v>
      </c>
      <c r="T164" s="210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1" t="s">
        <v>134</v>
      </c>
      <c r="AT164" s="211" t="s">
        <v>130</v>
      </c>
      <c r="AU164" s="211" t="s">
        <v>86</v>
      </c>
      <c r="AY164" s="14" t="s">
        <v>129</v>
      </c>
      <c r="BE164" s="212">
        <f t="shared" si="24"/>
        <v>0</v>
      </c>
      <c r="BF164" s="212">
        <f t="shared" si="25"/>
        <v>0</v>
      </c>
      <c r="BG164" s="212">
        <f t="shared" si="26"/>
        <v>0</v>
      </c>
      <c r="BH164" s="212">
        <f t="shared" si="27"/>
        <v>0</v>
      </c>
      <c r="BI164" s="212">
        <f t="shared" si="28"/>
        <v>0</v>
      </c>
      <c r="BJ164" s="14" t="s">
        <v>84</v>
      </c>
      <c r="BK164" s="212">
        <f t="shared" si="29"/>
        <v>0</v>
      </c>
      <c r="BL164" s="14" t="s">
        <v>134</v>
      </c>
      <c r="BM164" s="211" t="s">
        <v>143</v>
      </c>
    </row>
    <row r="165" spans="1:65" s="2" customFormat="1" ht="16.5" customHeight="1">
      <c r="A165" s="31"/>
      <c r="B165" s="32"/>
      <c r="C165" s="199" t="s">
        <v>76</v>
      </c>
      <c r="D165" s="199" t="s">
        <v>130</v>
      </c>
      <c r="E165" s="200" t="s">
        <v>791</v>
      </c>
      <c r="F165" s="201" t="s">
        <v>792</v>
      </c>
      <c r="G165" s="202" t="s">
        <v>142</v>
      </c>
      <c r="H165" s="203">
        <v>220</v>
      </c>
      <c r="I165" s="204"/>
      <c r="J165" s="205">
        <f t="shared" si="20"/>
        <v>0</v>
      </c>
      <c r="K165" s="206"/>
      <c r="L165" s="36"/>
      <c r="M165" s="207" t="s">
        <v>1</v>
      </c>
      <c r="N165" s="208" t="s">
        <v>41</v>
      </c>
      <c r="O165" s="68"/>
      <c r="P165" s="209">
        <f t="shared" si="21"/>
        <v>0</v>
      </c>
      <c r="Q165" s="209">
        <v>0</v>
      </c>
      <c r="R165" s="209">
        <f t="shared" si="22"/>
        <v>0</v>
      </c>
      <c r="S165" s="209">
        <v>0</v>
      </c>
      <c r="T165" s="210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1" t="s">
        <v>134</v>
      </c>
      <c r="AT165" s="211" t="s">
        <v>130</v>
      </c>
      <c r="AU165" s="211" t="s">
        <v>86</v>
      </c>
      <c r="AY165" s="14" t="s">
        <v>129</v>
      </c>
      <c r="BE165" s="212">
        <f t="shared" si="24"/>
        <v>0</v>
      </c>
      <c r="BF165" s="212">
        <f t="shared" si="25"/>
        <v>0</v>
      </c>
      <c r="BG165" s="212">
        <f t="shared" si="26"/>
        <v>0</v>
      </c>
      <c r="BH165" s="212">
        <f t="shared" si="27"/>
        <v>0</v>
      </c>
      <c r="BI165" s="212">
        <f t="shared" si="28"/>
        <v>0</v>
      </c>
      <c r="BJ165" s="14" t="s">
        <v>84</v>
      </c>
      <c r="BK165" s="212">
        <f t="shared" si="29"/>
        <v>0</v>
      </c>
      <c r="BL165" s="14" t="s">
        <v>134</v>
      </c>
      <c r="BM165" s="211" t="s">
        <v>699</v>
      </c>
    </row>
    <row r="166" spans="1:65" s="2" customFormat="1" ht="16.5" customHeight="1">
      <c r="A166" s="31"/>
      <c r="B166" s="32"/>
      <c r="C166" s="199" t="s">
        <v>76</v>
      </c>
      <c r="D166" s="199" t="s">
        <v>130</v>
      </c>
      <c r="E166" s="200" t="s">
        <v>794</v>
      </c>
      <c r="F166" s="201" t="s">
        <v>795</v>
      </c>
      <c r="G166" s="202" t="s">
        <v>142</v>
      </c>
      <c r="H166" s="203">
        <v>220</v>
      </c>
      <c r="I166" s="204"/>
      <c r="J166" s="205">
        <f t="shared" si="20"/>
        <v>0</v>
      </c>
      <c r="K166" s="206"/>
      <c r="L166" s="36"/>
      <c r="M166" s="207" t="s">
        <v>1</v>
      </c>
      <c r="N166" s="208" t="s">
        <v>41</v>
      </c>
      <c r="O166" s="68"/>
      <c r="P166" s="209">
        <f t="shared" si="21"/>
        <v>0</v>
      </c>
      <c r="Q166" s="209">
        <v>0</v>
      </c>
      <c r="R166" s="209">
        <f t="shared" si="22"/>
        <v>0</v>
      </c>
      <c r="S166" s="209">
        <v>0</v>
      </c>
      <c r="T166" s="210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1" t="s">
        <v>134</v>
      </c>
      <c r="AT166" s="211" t="s">
        <v>130</v>
      </c>
      <c r="AU166" s="211" t="s">
        <v>86</v>
      </c>
      <c r="AY166" s="14" t="s">
        <v>129</v>
      </c>
      <c r="BE166" s="212">
        <f t="shared" si="24"/>
        <v>0</v>
      </c>
      <c r="BF166" s="212">
        <f t="shared" si="25"/>
        <v>0</v>
      </c>
      <c r="BG166" s="212">
        <f t="shared" si="26"/>
        <v>0</v>
      </c>
      <c r="BH166" s="212">
        <f t="shared" si="27"/>
        <v>0</v>
      </c>
      <c r="BI166" s="212">
        <f t="shared" si="28"/>
        <v>0</v>
      </c>
      <c r="BJ166" s="14" t="s">
        <v>84</v>
      </c>
      <c r="BK166" s="212">
        <f t="shared" si="29"/>
        <v>0</v>
      </c>
      <c r="BL166" s="14" t="s">
        <v>134</v>
      </c>
      <c r="BM166" s="211" t="s">
        <v>448</v>
      </c>
    </row>
    <row r="167" spans="1:65" s="2" customFormat="1" ht="16.5" customHeight="1">
      <c r="A167" s="31"/>
      <c r="B167" s="32"/>
      <c r="C167" s="199" t="s">
        <v>76</v>
      </c>
      <c r="D167" s="199" t="s">
        <v>130</v>
      </c>
      <c r="E167" s="200" t="s">
        <v>797</v>
      </c>
      <c r="F167" s="201" t="s">
        <v>798</v>
      </c>
      <c r="G167" s="202" t="s">
        <v>142</v>
      </c>
      <c r="H167" s="203">
        <v>220</v>
      </c>
      <c r="I167" s="204"/>
      <c r="J167" s="205">
        <f t="shared" si="20"/>
        <v>0</v>
      </c>
      <c r="K167" s="206"/>
      <c r="L167" s="36"/>
      <c r="M167" s="207" t="s">
        <v>1</v>
      </c>
      <c r="N167" s="208" t="s">
        <v>41</v>
      </c>
      <c r="O167" s="68"/>
      <c r="P167" s="209">
        <f t="shared" si="21"/>
        <v>0</v>
      </c>
      <c r="Q167" s="209">
        <v>0</v>
      </c>
      <c r="R167" s="209">
        <f t="shared" si="22"/>
        <v>0</v>
      </c>
      <c r="S167" s="209">
        <v>0</v>
      </c>
      <c r="T167" s="210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1" t="s">
        <v>134</v>
      </c>
      <c r="AT167" s="211" t="s">
        <v>130</v>
      </c>
      <c r="AU167" s="211" t="s">
        <v>86</v>
      </c>
      <c r="AY167" s="14" t="s">
        <v>129</v>
      </c>
      <c r="BE167" s="212">
        <f t="shared" si="24"/>
        <v>0</v>
      </c>
      <c r="BF167" s="212">
        <f t="shared" si="25"/>
        <v>0</v>
      </c>
      <c r="BG167" s="212">
        <f t="shared" si="26"/>
        <v>0</v>
      </c>
      <c r="BH167" s="212">
        <f t="shared" si="27"/>
        <v>0</v>
      </c>
      <c r="BI167" s="212">
        <f t="shared" si="28"/>
        <v>0</v>
      </c>
      <c r="BJ167" s="14" t="s">
        <v>84</v>
      </c>
      <c r="BK167" s="212">
        <f t="shared" si="29"/>
        <v>0</v>
      </c>
      <c r="BL167" s="14" t="s">
        <v>134</v>
      </c>
      <c r="BM167" s="211" t="s">
        <v>456</v>
      </c>
    </row>
    <row r="168" spans="1:65" s="2" customFormat="1" ht="16.5" customHeight="1">
      <c r="A168" s="31"/>
      <c r="B168" s="32"/>
      <c r="C168" s="199" t="s">
        <v>76</v>
      </c>
      <c r="D168" s="199" t="s">
        <v>130</v>
      </c>
      <c r="E168" s="200" t="s">
        <v>841</v>
      </c>
      <c r="F168" s="201" t="s">
        <v>842</v>
      </c>
      <c r="G168" s="202" t="s">
        <v>142</v>
      </c>
      <c r="H168" s="203">
        <v>450</v>
      </c>
      <c r="I168" s="204"/>
      <c r="J168" s="205">
        <f t="shared" si="20"/>
        <v>0</v>
      </c>
      <c r="K168" s="206"/>
      <c r="L168" s="36"/>
      <c r="M168" s="207" t="s">
        <v>1</v>
      </c>
      <c r="N168" s="208" t="s">
        <v>41</v>
      </c>
      <c r="O168" s="68"/>
      <c r="P168" s="209">
        <f t="shared" si="21"/>
        <v>0</v>
      </c>
      <c r="Q168" s="209">
        <v>0</v>
      </c>
      <c r="R168" s="209">
        <f t="shared" si="22"/>
        <v>0</v>
      </c>
      <c r="S168" s="209">
        <v>0</v>
      </c>
      <c r="T168" s="210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1" t="s">
        <v>134</v>
      </c>
      <c r="AT168" s="211" t="s">
        <v>130</v>
      </c>
      <c r="AU168" s="211" t="s">
        <v>86</v>
      </c>
      <c r="AY168" s="14" t="s">
        <v>129</v>
      </c>
      <c r="BE168" s="212">
        <f t="shared" si="24"/>
        <v>0</v>
      </c>
      <c r="BF168" s="212">
        <f t="shared" si="25"/>
        <v>0</v>
      </c>
      <c r="BG168" s="212">
        <f t="shared" si="26"/>
        <v>0</v>
      </c>
      <c r="BH168" s="212">
        <f t="shared" si="27"/>
        <v>0</v>
      </c>
      <c r="BI168" s="212">
        <f t="shared" si="28"/>
        <v>0</v>
      </c>
      <c r="BJ168" s="14" t="s">
        <v>84</v>
      </c>
      <c r="BK168" s="212">
        <f t="shared" si="29"/>
        <v>0</v>
      </c>
      <c r="BL168" s="14" t="s">
        <v>134</v>
      </c>
      <c r="BM168" s="211" t="s">
        <v>706</v>
      </c>
    </row>
    <row r="169" spans="1:65" s="2" customFormat="1" ht="16.5" customHeight="1">
      <c r="A169" s="31"/>
      <c r="B169" s="32"/>
      <c r="C169" s="199" t="s">
        <v>76</v>
      </c>
      <c r="D169" s="199" t="s">
        <v>130</v>
      </c>
      <c r="E169" s="200" t="s">
        <v>801</v>
      </c>
      <c r="F169" s="201" t="s">
        <v>683</v>
      </c>
      <c r="G169" s="202" t="s">
        <v>632</v>
      </c>
      <c r="H169" s="203">
        <v>1</v>
      </c>
      <c r="I169" s="204"/>
      <c r="J169" s="205">
        <f t="shared" si="20"/>
        <v>0</v>
      </c>
      <c r="K169" s="206"/>
      <c r="L169" s="36"/>
      <c r="M169" s="207" t="s">
        <v>1</v>
      </c>
      <c r="N169" s="208" t="s">
        <v>41</v>
      </c>
      <c r="O169" s="68"/>
      <c r="P169" s="209">
        <f t="shared" si="21"/>
        <v>0</v>
      </c>
      <c r="Q169" s="209">
        <v>0</v>
      </c>
      <c r="R169" s="209">
        <f t="shared" si="22"/>
        <v>0</v>
      </c>
      <c r="S169" s="209">
        <v>0</v>
      </c>
      <c r="T169" s="210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1" t="s">
        <v>134</v>
      </c>
      <c r="AT169" s="211" t="s">
        <v>130</v>
      </c>
      <c r="AU169" s="211" t="s">
        <v>86</v>
      </c>
      <c r="AY169" s="14" t="s">
        <v>129</v>
      </c>
      <c r="BE169" s="212">
        <f t="shared" si="24"/>
        <v>0</v>
      </c>
      <c r="BF169" s="212">
        <f t="shared" si="25"/>
        <v>0</v>
      </c>
      <c r="BG169" s="212">
        <f t="shared" si="26"/>
        <v>0</v>
      </c>
      <c r="BH169" s="212">
        <f t="shared" si="27"/>
        <v>0</v>
      </c>
      <c r="BI169" s="212">
        <f t="shared" si="28"/>
        <v>0</v>
      </c>
      <c r="BJ169" s="14" t="s">
        <v>84</v>
      </c>
      <c r="BK169" s="212">
        <f t="shared" si="29"/>
        <v>0</v>
      </c>
      <c r="BL169" s="14" t="s">
        <v>134</v>
      </c>
      <c r="BM169" s="211" t="s">
        <v>709</v>
      </c>
    </row>
    <row r="170" spans="1:65" s="2" customFormat="1" ht="16.5" customHeight="1">
      <c r="A170" s="31"/>
      <c r="B170" s="32"/>
      <c r="C170" s="199" t="s">
        <v>76</v>
      </c>
      <c r="D170" s="199" t="s">
        <v>130</v>
      </c>
      <c r="E170" s="200" t="s">
        <v>854</v>
      </c>
      <c r="F170" s="201" t="s">
        <v>807</v>
      </c>
      <c r="G170" s="202" t="s">
        <v>632</v>
      </c>
      <c r="H170" s="203">
        <v>1</v>
      </c>
      <c r="I170" s="204"/>
      <c r="J170" s="205">
        <f t="shared" si="20"/>
        <v>0</v>
      </c>
      <c r="K170" s="206"/>
      <c r="L170" s="36"/>
      <c r="M170" s="207" t="s">
        <v>1</v>
      </c>
      <c r="N170" s="208" t="s">
        <v>41</v>
      </c>
      <c r="O170" s="68"/>
      <c r="P170" s="209">
        <f t="shared" si="21"/>
        <v>0</v>
      </c>
      <c r="Q170" s="209">
        <v>0</v>
      </c>
      <c r="R170" s="209">
        <f t="shared" si="22"/>
        <v>0</v>
      </c>
      <c r="S170" s="209">
        <v>0</v>
      </c>
      <c r="T170" s="210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1" t="s">
        <v>134</v>
      </c>
      <c r="AT170" s="211" t="s">
        <v>130</v>
      </c>
      <c r="AU170" s="211" t="s">
        <v>86</v>
      </c>
      <c r="AY170" s="14" t="s">
        <v>129</v>
      </c>
      <c r="BE170" s="212">
        <f t="shared" si="24"/>
        <v>0</v>
      </c>
      <c r="BF170" s="212">
        <f t="shared" si="25"/>
        <v>0</v>
      </c>
      <c r="BG170" s="212">
        <f t="shared" si="26"/>
        <v>0</v>
      </c>
      <c r="BH170" s="212">
        <f t="shared" si="27"/>
        <v>0</v>
      </c>
      <c r="BI170" s="212">
        <f t="shared" si="28"/>
        <v>0</v>
      </c>
      <c r="BJ170" s="14" t="s">
        <v>84</v>
      </c>
      <c r="BK170" s="212">
        <f t="shared" si="29"/>
        <v>0</v>
      </c>
      <c r="BL170" s="14" t="s">
        <v>134</v>
      </c>
      <c r="BM170" s="211" t="s">
        <v>527</v>
      </c>
    </row>
    <row r="171" spans="1:65" s="12" customFormat="1" ht="22.9" customHeight="1">
      <c r="B171" s="185"/>
      <c r="C171" s="186"/>
      <c r="D171" s="187" t="s">
        <v>75</v>
      </c>
      <c r="E171" s="213" t="s">
        <v>741</v>
      </c>
      <c r="F171" s="213" t="s">
        <v>813</v>
      </c>
      <c r="G171" s="186"/>
      <c r="H171" s="186"/>
      <c r="I171" s="189"/>
      <c r="J171" s="214">
        <f>BK171</f>
        <v>0</v>
      </c>
      <c r="K171" s="186"/>
      <c r="L171" s="191"/>
      <c r="M171" s="192"/>
      <c r="N171" s="193"/>
      <c r="O171" s="193"/>
      <c r="P171" s="194">
        <f>SUM(P172:P177)</f>
        <v>0</v>
      </c>
      <c r="Q171" s="193"/>
      <c r="R171" s="194">
        <f>SUM(R172:R177)</f>
        <v>0</v>
      </c>
      <c r="S171" s="193"/>
      <c r="T171" s="195">
        <f>SUM(T172:T177)</f>
        <v>0</v>
      </c>
      <c r="AR171" s="196" t="s">
        <v>84</v>
      </c>
      <c r="AT171" s="197" t="s">
        <v>75</v>
      </c>
      <c r="AU171" s="197" t="s">
        <v>84</v>
      </c>
      <c r="AY171" s="196" t="s">
        <v>129</v>
      </c>
      <c r="BK171" s="198">
        <f>SUM(BK172:BK177)</f>
        <v>0</v>
      </c>
    </row>
    <row r="172" spans="1:65" s="2" customFormat="1" ht="16.5" customHeight="1">
      <c r="A172" s="31"/>
      <c r="B172" s="32"/>
      <c r="C172" s="199" t="s">
        <v>76</v>
      </c>
      <c r="D172" s="199" t="s">
        <v>130</v>
      </c>
      <c r="E172" s="200" t="s">
        <v>677</v>
      </c>
      <c r="F172" s="201" t="s">
        <v>678</v>
      </c>
      <c r="G172" s="202" t="s">
        <v>142</v>
      </c>
      <c r="H172" s="203">
        <v>180</v>
      </c>
      <c r="I172" s="204"/>
      <c r="J172" s="205">
        <f t="shared" ref="J172:J177" si="30">ROUND(I172*H172,2)</f>
        <v>0</v>
      </c>
      <c r="K172" s="206"/>
      <c r="L172" s="36"/>
      <c r="M172" s="207" t="s">
        <v>1</v>
      </c>
      <c r="N172" s="208" t="s">
        <v>41</v>
      </c>
      <c r="O172" s="68"/>
      <c r="P172" s="209">
        <f t="shared" ref="P172:P177" si="31">O172*H172</f>
        <v>0</v>
      </c>
      <c r="Q172" s="209">
        <v>0</v>
      </c>
      <c r="R172" s="209">
        <f t="shared" ref="R172:R177" si="32">Q172*H172</f>
        <v>0</v>
      </c>
      <c r="S172" s="209">
        <v>0</v>
      </c>
      <c r="T172" s="210">
        <f t="shared" ref="T172:T177" si="33"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1" t="s">
        <v>134</v>
      </c>
      <c r="AT172" s="211" t="s">
        <v>130</v>
      </c>
      <c r="AU172" s="211" t="s">
        <v>86</v>
      </c>
      <c r="AY172" s="14" t="s">
        <v>129</v>
      </c>
      <c r="BE172" s="212">
        <f t="shared" ref="BE172:BE177" si="34">IF(N172="základní",J172,0)</f>
        <v>0</v>
      </c>
      <c r="BF172" s="212">
        <f t="shared" ref="BF172:BF177" si="35">IF(N172="snížená",J172,0)</f>
        <v>0</v>
      </c>
      <c r="BG172" s="212">
        <f t="shared" ref="BG172:BG177" si="36">IF(N172="zákl. přenesená",J172,0)</f>
        <v>0</v>
      </c>
      <c r="BH172" s="212">
        <f t="shared" ref="BH172:BH177" si="37">IF(N172="sníž. přenesená",J172,0)</f>
        <v>0</v>
      </c>
      <c r="BI172" s="212">
        <f t="shared" ref="BI172:BI177" si="38">IF(N172="nulová",J172,0)</f>
        <v>0</v>
      </c>
      <c r="BJ172" s="14" t="s">
        <v>84</v>
      </c>
      <c r="BK172" s="212">
        <f t="shared" ref="BK172:BK177" si="39">ROUND(I172*H172,2)</f>
        <v>0</v>
      </c>
      <c r="BL172" s="14" t="s">
        <v>134</v>
      </c>
      <c r="BM172" s="211" t="s">
        <v>281</v>
      </c>
    </row>
    <row r="173" spans="1:65" s="2" customFormat="1" ht="16.5" customHeight="1">
      <c r="A173" s="31"/>
      <c r="B173" s="32"/>
      <c r="C173" s="199" t="s">
        <v>76</v>
      </c>
      <c r="D173" s="199" t="s">
        <v>130</v>
      </c>
      <c r="E173" s="200" t="s">
        <v>855</v>
      </c>
      <c r="F173" s="201" t="s">
        <v>856</v>
      </c>
      <c r="G173" s="202" t="s">
        <v>632</v>
      </c>
      <c r="H173" s="203">
        <v>1</v>
      </c>
      <c r="I173" s="204"/>
      <c r="J173" s="205">
        <f t="shared" si="30"/>
        <v>0</v>
      </c>
      <c r="K173" s="206"/>
      <c r="L173" s="36"/>
      <c r="M173" s="207" t="s">
        <v>1</v>
      </c>
      <c r="N173" s="208" t="s">
        <v>41</v>
      </c>
      <c r="O173" s="68"/>
      <c r="P173" s="209">
        <f t="shared" si="31"/>
        <v>0</v>
      </c>
      <c r="Q173" s="209">
        <v>0</v>
      </c>
      <c r="R173" s="209">
        <f t="shared" si="32"/>
        <v>0</v>
      </c>
      <c r="S173" s="209">
        <v>0</v>
      </c>
      <c r="T173" s="210">
        <f t="shared" si="3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1" t="s">
        <v>134</v>
      </c>
      <c r="AT173" s="211" t="s">
        <v>130</v>
      </c>
      <c r="AU173" s="211" t="s">
        <v>86</v>
      </c>
      <c r="AY173" s="14" t="s">
        <v>129</v>
      </c>
      <c r="BE173" s="212">
        <f t="shared" si="34"/>
        <v>0</v>
      </c>
      <c r="BF173" s="212">
        <f t="shared" si="35"/>
        <v>0</v>
      </c>
      <c r="BG173" s="212">
        <f t="shared" si="36"/>
        <v>0</v>
      </c>
      <c r="BH173" s="212">
        <f t="shared" si="37"/>
        <v>0</v>
      </c>
      <c r="BI173" s="212">
        <f t="shared" si="38"/>
        <v>0</v>
      </c>
      <c r="BJ173" s="14" t="s">
        <v>84</v>
      </c>
      <c r="BK173" s="212">
        <f t="shared" si="39"/>
        <v>0</v>
      </c>
      <c r="BL173" s="14" t="s">
        <v>134</v>
      </c>
      <c r="BM173" s="211" t="s">
        <v>350</v>
      </c>
    </row>
    <row r="174" spans="1:65" s="2" customFormat="1" ht="21.75" customHeight="1">
      <c r="A174" s="31"/>
      <c r="B174" s="32"/>
      <c r="C174" s="199" t="s">
        <v>76</v>
      </c>
      <c r="D174" s="199" t="s">
        <v>130</v>
      </c>
      <c r="E174" s="200" t="s">
        <v>857</v>
      </c>
      <c r="F174" s="201" t="s">
        <v>818</v>
      </c>
      <c r="G174" s="202" t="s">
        <v>632</v>
      </c>
      <c r="H174" s="203">
        <v>1</v>
      </c>
      <c r="I174" s="204"/>
      <c r="J174" s="205">
        <f t="shared" si="30"/>
        <v>0</v>
      </c>
      <c r="K174" s="206"/>
      <c r="L174" s="36"/>
      <c r="M174" s="207" t="s">
        <v>1</v>
      </c>
      <c r="N174" s="208" t="s">
        <v>41</v>
      </c>
      <c r="O174" s="68"/>
      <c r="P174" s="209">
        <f t="shared" si="31"/>
        <v>0</v>
      </c>
      <c r="Q174" s="209">
        <v>0</v>
      </c>
      <c r="R174" s="209">
        <f t="shared" si="32"/>
        <v>0</v>
      </c>
      <c r="S174" s="209">
        <v>0</v>
      </c>
      <c r="T174" s="210">
        <f t="shared" si="3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1" t="s">
        <v>134</v>
      </c>
      <c r="AT174" s="211" t="s">
        <v>130</v>
      </c>
      <c r="AU174" s="211" t="s">
        <v>86</v>
      </c>
      <c r="AY174" s="14" t="s">
        <v>129</v>
      </c>
      <c r="BE174" s="212">
        <f t="shared" si="34"/>
        <v>0</v>
      </c>
      <c r="BF174" s="212">
        <f t="shared" si="35"/>
        <v>0</v>
      </c>
      <c r="BG174" s="212">
        <f t="shared" si="36"/>
        <v>0</v>
      </c>
      <c r="BH174" s="212">
        <f t="shared" si="37"/>
        <v>0</v>
      </c>
      <c r="BI174" s="212">
        <f t="shared" si="38"/>
        <v>0</v>
      </c>
      <c r="BJ174" s="14" t="s">
        <v>84</v>
      </c>
      <c r="BK174" s="212">
        <f t="shared" si="39"/>
        <v>0</v>
      </c>
      <c r="BL174" s="14" t="s">
        <v>134</v>
      </c>
      <c r="BM174" s="211" t="s">
        <v>226</v>
      </c>
    </row>
    <row r="175" spans="1:65" s="2" customFormat="1" ht="16.5" customHeight="1">
      <c r="A175" s="31"/>
      <c r="B175" s="32"/>
      <c r="C175" s="199" t="s">
        <v>76</v>
      </c>
      <c r="D175" s="199" t="s">
        <v>130</v>
      </c>
      <c r="E175" s="200" t="s">
        <v>858</v>
      </c>
      <c r="F175" s="201" t="s">
        <v>821</v>
      </c>
      <c r="G175" s="202" t="s">
        <v>632</v>
      </c>
      <c r="H175" s="203">
        <v>1</v>
      </c>
      <c r="I175" s="204"/>
      <c r="J175" s="205">
        <f t="shared" si="30"/>
        <v>0</v>
      </c>
      <c r="K175" s="206"/>
      <c r="L175" s="36"/>
      <c r="M175" s="207" t="s">
        <v>1</v>
      </c>
      <c r="N175" s="208" t="s">
        <v>41</v>
      </c>
      <c r="O175" s="68"/>
      <c r="P175" s="209">
        <f t="shared" si="31"/>
        <v>0</v>
      </c>
      <c r="Q175" s="209">
        <v>0</v>
      </c>
      <c r="R175" s="209">
        <f t="shared" si="32"/>
        <v>0</v>
      </c>
      <c r="S175" s="209">
        <v>0</v>
      </c>
      <c r="T175" s="210">
        <f t="shared" si="3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1" t="s">
        <v>134</v>
      </c>
      <c r="AT175" s="211" t="s">
        <v>130</v>
      </c>
      <c r="AU175" s="211" t="s">
        <v>86</v>
      </c>
      <c r="AY175" s="14" t="s">
        <v>129</v>
      </c>
      <c r="BE175" s="212">
        <f t="shared" si="34"/>
        <v>0</v>
      </c>
      <c r="BF175" s="212">
        <f t="shared" si="35"/>
        <v>0</v>
      </c>
      <c r="BG175" s="212">
        <f t="shared" si="36"/>
        <v>0</v>
      </c>
      <c r="BH175" s="212">
        <f t="shared" si="37"/>
        <v>0</v>
      </c>
      <c r="BI175" s="212">
        <f t="shared" si="38"/>
        <v>0</v>
      </c>
      <c r="BJ175" s="14" t="s">
        <v>84</v>
      </c>
      <c r="BK175" s="212">
        <f t="shared" si="39"/>
        <v>0</v>
      </c>
      <c r="BL175" s="14" t="s">
        <v>134</v>
      </c>
      <c r="BM175" s="211" t="s">
        <v>485</v>
      </c>
    </row>
    <row r="176" spans="1:65" s="2" customFormat="1" ht="16.5" customHeight="1">
      <c r="A176" s="31"/>
      <c r="B176" s="32"/>
      <c r="C176" s="199" t="s">
        <v>76</v>
      </c>
      <c r="D176" s="199" t="s">
        <v>130</v>
      </c>
      <c r="E176" s="200" t="s">
        <v>823</v>
      </c>
      <c r="F176" s="201" t="s">
        <v>824</v>
      </c>
      <c r="G176" s="202" t="s">
        <v>632</v>
      </c>
      <c r="H176" s="203">
        <v>1</v>
      </c>
      <c r="I176" s="204"/>
      <c r="J176" s="205">
        <f t="shared" si="30"/>
        <v>0</v>
      </c>
      <c r="K176" s="206"/>
      <c r="L176" s="36"/>
      <c r="M176" s="207" t="s">
        <v>1</v>
      </c>
      <c r="N176" s="208" t="s">
        <v>41</v>
      </c>
      <c r="O176" s="68"/>
      <c r="P176" s="209">
        <f t="shared" si="31"/>
        <v>0</v>
      </c>
      <c r="Q176" s="209">
        <v>0</v>
      </c>
      <c r="R176" s="209">
        <f t="shared" si="32"/>
        <v>0</v>
      </c>
      <c r="S176" s="209">
        <v>0</v>
      </c>
      <c r="T176" s="210">
        <f t="shared" si="3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1" t="s">
        <v>134</v>
      </c>
      <c r="AT176" s="211" t="s">
        <v>130</v>
      </c>
      <c r="AU176" s="211" t="s">
        <v>86</v>
      </c>
      <c r="AY176" s="14" t="s">
        <v>129</v>
      </c>
      <c r="BE176" s="212">
        <f t="shared" si="34"/>
        <v>0</v>
      </c>
      <c r="BF176" s="212">
        <f t="shared" si="35"/>
        <v>0</v>
      </c>
      <c r="BG176" s="212">
        <f t="shared" si="36"/>
        <v>0</v>
      </c>
      <c r="BH176" s="212">
        <f t="shared" si="37"/>
        <v>0</v>
      </c>
      <c r="BI176" s="212">
        <f t="shared" si="38"/>
        <v>0</v>
      </c>
      <c r="BJ176" s="14" t="s">
        <v>84</v>
      </c>
      <c r="BK176" s="212">
        <f t="shared" si="39"/>
        <v>0</v>
      </c>
      <c r="BL176" s="14" t="s">
        <v>134</v>
      </c>
      <c r="BM176" s="211" t="s">
        <v>191</v>
      </c>
    </row>
    <row r="177" spans="1:65" s="2" customFormat="1" ht="16.5" customHeight="1">
      <c r="A177" s="31"/>
      <c r="B177" s="32"/>
      <c r="C177" s="199" t="s">
        <v>76</v>
      </c>
      <c r="D177" s="199" t="s">
        <v>130</v>
      </c>
      <c r="E177" s="200" t="s">
        <v>859</v>
      </c>
      <c r="F177" s="201" t="s">
        <v>827</v>
      </c>
      <c r="G177" s="202" t="s">
        <v>632</v>
      </c>
      <c r="H177" s="203">
        <v>1</v>
      </c>
      <c r="I177" s="204"/>
      <c r="J177" s="205">
        <f t="shared" si="30"/>
        <v>0</v>
      </c>
      <c r="K177" s="206"/>
      <c r="L177" s="36"/>
      <c r="M177" s="207" t="s">
        <v>1</v>
      </c>
      <c r="N177" s="208" t="s">
        <v>41</v>
      </c>
      <c r="O177" s="68"/>
      <c r="P177" s="209">
        <f t="shared" si="31"/>
        <v>0</v>
      </c>
      <c r="Q177" s="209">
        <v>0</v>
      </c>
      <c r="R177" s="209">
        <f t="shared" si="32"/>
        <v>0</v>
      </c>
      <c r="S177" s="209">
        <v>0</v>
      </c>
      <c r="T177" s="210">
        <f t="shared" si="3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1" t="s">
        <v>134</v>
      </c>
      <c r="AT177" s="211" t="s">
        <v>130</v>
      </c>
      <c r="AU177" s="211" t="s">
        <v>86</v>
      </c>
      <c r="AY177" s="14" t="s">
        <v>129</v>
      </c>
      <c r="BE177" s="212">
        <f t="shared" si="34"/>
        <v>0</v>
      </c>
      <c r="BF177" s="212">
        <f t="shared" si="35"/>
        <v>0</v>
      </c>
      <c r="BG177" s="212">
        <f t="shared" si="36"/>
        <v>0</v>
      </c>
      <c r="BH177" s="212">
        <f t="shared" si="37"/>
        <v>0</v>
      </c>
      <c r="BI177" s="212">
        <f t="shared" si="38"/>
        <v>0</v>
      </c>
      <c r="BJ177" s="14" t="s">
        <v>84</v>
      </c>
      <c r="BK177" s="212">
        <f t="shared" si="39"/>
        <v>0</v>
      </c>
      <c r="BL177" s="14" t="s">
        <v>134</v>
      </c>
      <c r="BM177" s="211" t="s">
        <v>315</v>
      </c>
    </row>
    <row r="178" spans="1:65" s="12" customFormat="1" ht="25.9" customHeight="1">
      <c r="B178" s="185"/>
      <c r="C178" s="186"/>
      <c r="D178" s="187" t="s">
        <v>75</v>
      </c>
      <c r="E178" s="188" t="s">
        <v>812</v>
      </c>
      <c r="F178" s="188" t="s">
        <v>830</v>
      </c>
      <c r="G178" s="186"/>
      <c r="H178" s="186"/>
      <c r="I178" s="189"/>
      <c r="J178" s="190">
        <f>BK178</f>
        <v>0</v>
      </c>
      <c r="K178" s="186"/>
      <c r="L178" s="191"/>
      <c r="M178" s="231"/>
      <c r="N178" s="232"/>
      <c r="O178" s="232"/>
      <c r="P178" s="233">
        <v>0</v>
      </c>
      <c r="Q178" s="232"/>
      <c r="R178" s="233">
        <v>0</v>
      </c>
      <c r="S178" s="232"/>
      <c r="T178" s="234">
        <v>0</v>
      </c>
      <c r="AR178" s="196" t="s">
        <v>84</v>
      </c>
      <c r="AT178" s="197" t="s">
        <v>75</v>
      </c>
      <c r="AU178" s="197" t="s">
        <v>76</v>
      </c>
      <c r="AY178" s="196" t="s">
        <v>129</v>
      </c>
      <c r="BK178" s="198">
        <v>0</v>
      </c>
    </row>
    <row r="179" spans="1:65" s="2" customFormat="1" ht="7" customHeight="1">
      <c r="A179" s="31"/>
      <c r="B179" s="51"/>
      <c r="C179" s="52"/>
      <c r="D179" s="52"/>
      <c r="E179" s="52"/>
      <c r="F179" s="52"/>
      <c r="G179" s="52"/>
      <c r="H179" s="52"/>
      <c r="I179" s="149"/>
      <c r="J179" s="52"/>
      <c r="K179" s="52"/>
      <c r="L179" s="36"/>
      <c r="M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</row>
  </sheetData>
  <sheetProtection algorithmName="SHA-512" hashValue="dtu8U9EcSwiuDfrA02r5VZnZ9Ez7CcULyXdmjQUvX5Uu92W9gCpjk76H6YxeqfsAfUCYap1TvxnZtxhOP4wMJA==" saltValue="LMVK4Xuwc9f/DmtiVBsryI8wXVFhHQhJV8F8LA+3xM25HI5lPENWvyX+DIikcJhxwwIiWK87gmbXdBcPkDUrWw==" spinCount="100000" sheet="1" objects="1" scenarios="1" formatColumns="0" formatRows="0" autoFilter="0"/>
  <autoFilter ref="C124:K178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01 - SO01  SILNOPROUD</vt:lpstr>
      <vt:lpstr>02 - SO 02  SILNOPROUD</vt:lpstr>
      <vt:lpstr>03 - SO 01 + SO 02  ZEMNĚ...</vt:lpstr>
      <vt:lpstr>04 - SO 01 SLABOPROUD</vt:lpstr>
      <vt:lpstr>05 - SO 02  SLABOPROUD</vt:lpstr>
      <vt:lpstr>'01 - SO01  SILNOPROUD'!Názvy_tisku</vt:lpstr>
      <vt:lpstr>'02 - SO 02  SILNOPROUD'!Názvy_tisku</vt:lpstr>
      <vt:lpstr>'03 - SO 01 + SO 02  ZEMNĚ...'!Názvy_tisku</vt:lpstr>
      <vt:lpstr>'04 - SO 01 SLABOPROUD'!Názvy_tisku</vt:lpstr>
      <vt:lpstr>'05 - SO 02  SLABOPROUD'!Názvy_tisku</vt:lpstr>
      <vt:lpstr>'Rekapitulace stavby'!Názvy_tisku</vt:lpstr>
      <vt:lpstr>'01 - SO01  SILNOPROUD'!Oblast_tisku</vt:lpstr>
      <vt:lpstr>'02 - SO 02  SILNOPROUD'!Oblast_tisku</vt:lpstr>
      <vt:lpstr>'03 - SO 01 + SO 02  ZEMNĚ...'!Oblast_tisku</vt:lpstr>
      <vt:lpstr>'04 - SO 01 SLABOPROUD'!Oblast_tisku</vt:lpstr>
      <vt:lpstr>'05 - SO 02  SLABOPROUD'!Oblast_tisku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Mag\Slávek</dc:creator>
  <cp:lastModifiedBy>Windows User</cp:lastModifiedBy>
  <cp:lastPrinted>2020-07-21T08:21:01Z</cp:lastPrinted>
  <dcterms:created xsi:type="dcterms:W3CDTF">2020-07-21T08:19:44Z</dcterms:created>
  <dcterms:modified xsi:type="dcterms:W3CDTF">2020-10-01T08:25:48Z</dcterms:modified>
</cp:coreProperties>
</file>