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0.1" sheetId="1" r:id="rId1"/>
    <sheet name="SO 100.2" sheetId="2" r:id="rId2"/>
    <sheet name="SO 101" sheetId="3" r:id="rId3"/>
  </sheets>
  <definedNames/>
  <calcPr fullCalcOnLoad="1"/>
</workbook>
</file>

<file path=xl/sharedStrings.xml><?xml version="1.0" encoding="utf-8"?>
<sst xmlns="http://schemas.openxmlformats.org/spreadsheetml/2006/main" count="1283" uniqueCount="335">
  <si>
    <t>ASPE10</t>
  </si>
  <si>
    <t>S</t>
  </si>
  <si>
    <t>Firma: Projektservis Jičín s.r.o.</t>
  </si>
  <si>
    <t>Příloha k formuláři pro ocenění nabídky</t>
  </si>
  <si>
    <t>Stavba:</t>
  </si>
  <si>
    <t>843-02</t>
  </si>
  <si>
    <t>PECKA - Cyklostezka Pecka - Bělá</t>
  </si>
  <si>
    <t>O</t>
  </si>
  <si>
    <t>Rozpočet:</t>
  </si>
  <si>
    <t>0,00</t>
  </si>
  <si>
    <t>15,00</t>
  </si>
  <si>
    <t>21,00</t>
  </si>
  <si>
    <t>3</t>
  </si>
  <si>
    <t>2</t>
  </si>
  <si>
    <t>SO 100.1</t>
  </si>
  <si>
    <t>Cyklostezka - Nezpůsobilé výdaje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</si>
  <si>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</si>
  <si>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</si>
  <si>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</si>
  <si>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</si>
  <si>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</si>
  <si>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</si>
  <si>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</si>
  <si>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</si>
  <si>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</si>
  <si>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</si>
  <si>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</si>
  <si>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</si>
  <si>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</si>
  <si>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</si>
  <si>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</si>
  <si>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</si>
  <si>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</si>
  <si>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</si>
  <si>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</si>
  <si>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Zemní práce</t>
  </si>
  <si>
    <t>P</t>
  </si>
  <si>
    <t>12373</t>
  </si>
  <si>
    <t/>
  </si>
  <si>
    <t>ODKOP PRO SPOD STAVBU SILNIC A ŽELEZNIC TŘ. I</t>
  </si>
  <si>
    <t>M3</t>
  </si>
  <si>
    <t>PP</t>
  </si>
  <si>
    <t>VV</t>
  </si>
  <si>
    <t>- odkop po novou zemní pláň vjezdů přes cyklostezku  
- odvoz na skládku investora  
- 155,0m2 x 0,45m = 69,75m3</t>
  </si>
  <si>
    <t>TS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</si>
  <si>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</si>
  <si>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18110</t>
  </si>
  <si>
    <t>ÚPRAVA PLÁNĚ SE ZHUTNĚNÍM V HORNINĚ TŘ. I</t>
  </si>
  <si>
    <t>M2</t>
  </si>
  <si>
    <t>- hutnění zemní pláně  
- 155,0m2 - včetně poloměrů v napojení na stávající silnici III/28420</t>
  </si>
  <si>
    <t>položka zahrnuje úpravu pláně včetně vyrovnání výškových rozdílů. Míru zhutnění určuje projekt.</t>
  </si>
  <si>
    <t>Základy</t>
  </si>
  <si>
    <t>21452</t>
  </si>
  <si>
    <t>SANAČNÍ VRSTVY Z KAMENIVA DRCENÉHO</t>
  </si>
  <si>
    <t>-   v případě, že bude potřeba lokálně sanovat zemní pláň (například neúnosná, nebo zvodnělá pláň) 
-    upřesnění rozsahu dle skutečnosti při stavbě, předpokládá se:  
                                         100% z plochy zemní pláně vjezdů přes cyklostezku    
-   kompletní provedení včetně všech souvísejících prací  
-   materiál z nákupu  
-  odstranění nevhodného materiálu do hloubky 0,2m, včetně odvozu na skládku  investora  
- zhutnění, doplnění vhodným štěrkovitým materiálem  až do úrovně nové zemní pláně 
- včetně hutnění   
 Celkem    
  155,0m2 x 0,2m = 31,0m3</t>
  </si>
  <si>
    <t>položka zahrnuje dodávku předepsaného kameniva, mimostaveništní a vnitrostaveništní dopravu a jeho uložení 
není-li v zadávací dokumentaci uvedeno jinak, jedná se o nakupovaný materiál</t>
  </si>
  <si>
    <t>28997</t>
  </si>
  <si>
    <t>OPLÁŠTĚNÍ (ZPEVNĚNÍ) Z GEOTEXTILIE A GEOMŘÍŽOVIN</t>
  </si>
  <si>
    <t>v případě neúnosné pláně, rozsah se upřesní při stavbě, dle skutečného stavu  
  počítá se  
                       100% z plochy zemní pláně vjezdů přes cyklostezku  
  kompletní provedení včetně všech souvisejících prací  
 geotextilie : 
  tkaná z polypropylenu s funkcí výztužnou, separační a filtrační 
    plošná hmostnost 280g/m2 
    statický průraz       6 kN 
   pevnost podélně    60,0 kN/m   (min) 
   pevnost příčně      60,0kN/m   (min) 
   Celkem  
       155,0m2 x 1,05 (překryv) 163,0m2</t>
  </si>
  <si>
    <t>Položka zahrnuje:  
- dodávku předepsané geotextilie nebo geomřížoviny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</si>
  <si>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</si>
  <si>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56330</t>
  </si>
  <si>
    <t>VOZOVKOVÉ VRSTVY ZE ŠTĚRKODRTI</t>
  </si>
  <si>
    <t>- konstrukční vrstva vjezdů přes cyklostezky 
-ŠDA 
- materiál z nákupu  
  ŠD A 0/63 
- tloušťka 0,18m 
-  napojení vjezdů přes cyklostezku  155,0m2 x 0,18m = 27,9m3 
  ŠD A 0/32 
- tloušťka 0,15m 
   -  napojení vjezdů přes cyklostezku  155,0m2 x 0,15m = 23,25m3     
 Celkem  
   (27,90m3 + 23,25m3) = 51,15m3 x 1,10 = 56,50m3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</si>
  <si>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</si>
  <si>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574A01</t>
  </si>
  <si>
    <t>ASFALTOVÝ BETON PRO OBRUSNÉ VRSTVY ACO 8</t>
  </si>
  <si>
    <t>- obrusná vrstva vjezdů přes  cyklostezku 
- tloušťka 0,05m 
Celkem 
  - doplnění vjezdů přes cyklostezku 155,0m2 x 0,05m = 7,75m3 x 1,1 = 8,75m3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</si>
  <si>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</si>
  <si>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7</t>
  </si>
  <si>
    <t>574C05</t>
  </si>
  <si>
    <t>ASFALTOVÝ BETON PRO LOŽNÍ VRSTVY ACL 16</t>
  </si>
  <si>
    <t>- ložná vrstva konstrukce  vjezdů přes cyklostezku  
- v tloušťce 0,07m 
 Celkem 
 - úprava a napojení vjezdů přes cyklostezku  155,0m2 x 0,07m = 10,85m3 x 1,1 = 12,0m3</t>
  </si>
  <si>
    <t>8</t>
  </si>
  <si>
    <t>58910</t>
  </si>
  <si>
    <t>VÝPLŇ SPAR ASFALTEM</t>
  </si>
  <si>
    <t>M</t>
  </si>
  <si>
    <t>- ošetření  odříznuté okraje vozovky ve vjezdech přes cyklostezku   
- stálepružnou asfaltovou zálivkou se zadrcením  
  Celkem 42,0m</t>
  </si>
  <si>
    <t>položka zahrnuje: 
- dodávku předepsaného materiálu 
- vyčištění a výplň spar tímto materiálem</t>
  </si>
  <si>
    <t>Ostatní konstrukce a práce</t>
  </si>
  <si>
    <t>91225</t>
  </si>
  <si>
    <t>SMĚROVÉ SLOUPKY KOVOVÉ VČET ODRAZ PÁSKU</t>
  </si>
  <si>
    <t>KUS</t>
  </si>
  <si>
    <t>- směrové sloupky v napojení polních a lesních cest podél cyklostezky v extravilánu  
- v barvě červené  
- 8 ks</t>
  </si>
  <si>
    <t>položka zahrnuje: 
- dodání a osazení sloupku včetně nutných zemních prací 
- vnitrostaveništní a mimostaveništní doprava 
- odrazky plastové nebo z retroreflexní fólie</t>
  </si>
  <si>
    <t>919112</t>
  </si>
  <si>
    <t>ŘEZÁNÍ ASFALTOVÉHO KRYTU VOZOVEK TL DO 100MM</t>
  </si>
  <si>
    <t>- odříznutí okraje vozovky sil. III/28420 u nové obruby a napojení na stáv asf. povrch vjezdech 
- včetně očistění spáry  
 42m</t>
  </si>
  <si>
    <t>položka zahrnuje řezání vozovkové vrstvy v předepsané tloušťce, včetně spotřeby vody</t>
  </si>
  <si>
    <t>SO 100.2</t>
  </si>
  <si>
    <t>Cyklostezka - Způsobilé výdaje</t>
  </si>
  <si>
    <t>43</t>
  </si>
  <si>
    <t>014101</t>
  </si>
  <si>
    <t>POPLATKY ZA SKLÁDKU</t>
  </si>
  <si>
    <t>- materiál na skládku zhotovitele  
- ČIŠTĚNÍ PŘÍKOPŮ OD NÁNOSU - 58,0m3 
- ČIŠTĚNÍ POTRUBÍ DN DO 500MM - 16,75m3 
- VYBOURÁNÍ ULIČNÍCH VPUSTÍ KOMPLETNÍCH - 1,0m3 
- BOURÁNÍ KONSTRUKCÍ Z PROSTÉHO BETONU - 4,0m3  
- VYBOURÁNÍ ČÁSTÍ KONSTRUKCÍ KOVOVÝCH - 0,15m3 
 Celkem 
    1,0m3 + 16,75m3 + 58,0m3+ 4,0m3 +0,15m3 = 79,9m3</t>
  </si>
  <si>
    <t>zahrnuje veškeré poplatky provozovateli skládky související s uložením odpadu na skládce.</t>
  </si>
  <si>
    <t>02730B</t>
  </si>
  <si>
    <t>POMOC PRÁCE ZŘÍZ NEBO ZAJIŠŤ OCHRANU INŽENÝRSKÝCH SÍTÍ</t>
  </si>
  <si>
    <t>- ochrana PVSEK (telefon) podle požadavků správce CETIN a.s. na začátku úpravy  
- ruční odkopání a stranové posunutí kabelu CETIN a,s,  
- kompletní provedení včetně souvisejících prací  
v délce 100,0m</t>
  </si>
  <si>
    <t>zahrnuje veškeré náklady spojené s objednatelem požadovanými zařízeními</t>
  </si>
  <si>
    <t>02910</t>
  </si>
  <si>
    <t>OSTATNÍ POŽADAVKY - ZEMĚMĚŘIČSKÁ MĚŘENÍ</t>
  </si>
  <si>
    <t>KPL</t>
  </si>
  <si>
    <t>- vypracovaní oddělovacího geometrického  plánu 
- zaměření nové hranice cyklostezky a oddělení pozemků   
- zanesení do katastru nemovistostí  
- kompletní provedení včetně všech souvisejících prací 
- 8,2HM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</si>
  <si>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</si>
  <si>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</si>
  <si>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</si>
  <si>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HM</t>
  </si>
  <si>
    <t>- zaměření skutečného provedení stavby 
- kompletní provedení včetně všech souvisejících prací 
- 8,2HM</t>
  </si>
  <si>
    <t>zahrnuje veškeré náklady spojené s objednatelem požadovanými pracemi</t>
  </si>
  <si>
    <t>03710</t>
  </si>
  <si>
    <t>POMOC PRÁCE ZAJIŠŤ NEBO ZŘÍZ OBJÍŽĎKY A PŘÍSTUP CESTY</t>
  </si>
  <si>
    <t>KČ</t>
  </si>
  <si>
    <t>-  zpřístupnění vedlejších pozemků a sousedících nemovitostí během výstavby  
- provizorní dosypání vjezdů,včetně odstranění</t>
  </si>
  <si>
    <t>zahrnuje objednatelem povolené náklady na požadovaná zařízení zhotovitele</t>
  </si>
  <si>
    <t>03720A</t>
  </si>
  <si>
    <t>POMOC PRÁCE ZAJIŠŤ NEBO ZŘÍZ REGULACI A OCHRANU DOPRAVY</t>
  </si>
  <si>
    <t>- provizorní dopravní značení 
- označení a ohrazení staveniště  
- usměrnění provozu</t>
  </si>
  <si>
    <t>03730</t>
  </si>
  <si>
    <t>POMOC PRÁCE ZAJIŠŤ NEBO ZŘÍZ OCHRANU INŽENÝRSKÝCH SÍTÍ</t>
  </si>
  <si>
    <t>- vytyčení průběhu všech inženýrských sítí, včetně přípojek 
- případné provedení kopaných sond (10ks) pro upřesnění polohy</t>
  </si>
  <si>
    <t>11120A</t>
  </si>
  <si>
    <t>ODSTRANĚNÍ KŘOVIN</t>
  </si>
  <si>
    <t>- odstranění živého plotu na konci úpravy - 24,00m2 
- odstranění větví v okolí nové cyklostezky - 1,0m (šířka) x 450m (délka) =450,0m2 
- včetně likvidace dřevin  
 Celkem  
    450,0m2 + 24,0m2 = 474,0m2</t>
  </si>
  <si>
    <t>odstranění křovin a stromů do průměru 100 mm 
doprava dřevin bez ohledu na vzdálenost 
spálení na hromadách nebo štěpkování</t>
  </si>
  <si>
    <t>11221</t>
  </si>
  <si>
    <t>ODSTRANĚNÍ PAŘEZŮ D DO 0,5M</t>
  </si>
  <si>
    <t>- odstranění pařezů v rozsahu cyklostezky  
- včetně jejich  likvidace  
 327 ks + 13ks (rezerva) = 340,0 Ks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</si>
  <si>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</si>
  <si>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11222</t>
  </si>
  <si>
    <t>ODSTRANĚNÍ PAŘEZŮ D DO 0,9M</t>
  </si>
  <si>
    <t>- odstranění pařezů v rozsahu cyklostezky  
- včetně jejich likvidace  
 10 ks</t>
  </si>
  <si>
    <t>12110</t>
  </si>
  <si>
    <t>SEJMUTÍ ORNICE NEBO LESNÍ PŮDY</t>
  </si>
  <si>
    <t>- odstranění ornice podél nové cyklostezky  
- odvoz podle pokynů investora, část ornice se použije na dosypání, urovnání zelených pásů podél cyklostezky  
- v tloušťce 0,150m 
601,0m2 x 0,15m = 90,5m3 
- odstranění lesní hrabanky podél cyklostezky 
- materiál se rozprostře do lesa ve vlastnictví investora  
- tloušťka 0,1m 
- 526,0m2 x 0,1m = 53,0m3 
Celkem 
53,0m3 + 90,5m3 = 143,5m3</t>
  </si>
  <si>
    <t>položka zahrnuje sejmutí ornice bez ohledu na tloušťku vrstvy a její vodorovnou dopravu 
nezahrnuje uložení na trvalou skládku</t>
  </si>
  <si>
    <t>11</t>
  </si>
  <si>
    <t>- odkop po novou zemní pláň cyklostezky  
- odvoz na skládku investora  
- viz. příčné řezy  
- 1564,75m3</t>
  </si>
  <si>
    <t>12</t>
  </si>
  <si>
    <t>12930</t>
  </si>
  <si>
    <t>ČIŠTĚNÍ PŘÍKOPŮ OD NÁNOSU</t>
  </si>
  <si>
    <t>- pročistění příkopů podél silnice III/28420 a podél cyklostezky  
- získaný materiál na skládku zhotovitele 
-  258m + 42m = 290,0m x 0,2m3/m = 58,0m3</t>
  </si>
  <si>
    <t>- vodorovná a svislá doprava, přemístění, přeložení, manipulace s výkopkem a uložení na skládku (bez poplatku)</t>
  </si>
  <si>
    <t>13</t>
  </si>
  <si>
    <t>129957</t>
  </si>
  <si>
    <t>ČIŠTĚNÍ POTRUBÍ DN DO 500MM</t>
  </si>
  <si>
    <t>- pročistění stávajících propustků  
- získáný materiál na skládku zhotovitele  
- materiál  16,75m3</t>
  </si>
  <si>
    <t>14</t>
  </si>
  <si>
    <t>13273</t>
  </si>
  <si>
    <t>HLOUBENÍ RÝH ŠÍŘ DO 2M PAŽ I NEPAŽ TŘ. I</t>
  </si>
  <si>
    <t>- hloubení rýh, výkop pro šachty, ocelovou svodnici  
- materiál na skládku investora   
hloubení rýhy pro zatrubněný příkop od km 0,000 až do km 0,082  
- 0,35m2 x 82,0m = 28,7m3  
- rýha pro opravu zatrubnění na konci úpravy od km 0,780 až do km 0,820 00 
  0,40m2 x 40,0m = 16,0m3  
- výkop pro šachty  
  3ks + 2 ks (rezerva)  
   1,5m (šířka) x 1,5m(délka) x 1,5m (hloubka) = 3,5m3 x 5 ks = 17,50m3 
- výkop pro ocelovou svodnici  
    1,25m3  
- výkop pro vpust  
  1,0m3 
- přípojka pro vpust 
  1,5m x 1,0m x 0,6m =0,90m3 
Celkem 
  1,25m3 + 17,50m3 +16,0m3 + 28,7m3 + 1,0m3 +0,90m3= 65,35m3 x 1,05 = 68,75m3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</si>
  <si>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</si>
  <si>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15</t>
  </si>
  <si>
    <t>17481</t>
  </si>
  <si>
    <t>ZÁSYP JAM A RÝH Z NAKUPOVANÝCH MATERIÁLŮ</t>
  </si>
  <si>
    <t>- zásyp jam a rýh po šachtách a přípojkách 
- materiál ŠD 0/63  
- zásyp kolem šachet  
   1,5m x 1,5m x 0,5m = 1,25m3 x 5ks (3ks+2ks) = 6,2m3 
- zásyp zatrubnění příkopu a opravy zatrubnění  
   (40m + 82,0m) = 122,0m (délka) x 0,15m2 = 18,3m3  
- zásyp po přípojkách 
    1,5m x 0,70m x 0,6m = 0,75m3 
- obsyp vpust  
    0,50m3  
 Celkem 
   (18,3m3 + 6,2m3 + 0,75m3 +0,50m3) = 25,75m3 x 1,1 = 28,50m3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</si>
  <si>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</si>
  <si>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</si>
  <si>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- hutnění zemní pláně cyklostezky 
- 822,5m (délka) x 4,5m (průměrná šířka zemní pláně)=3701,25m2</t>
  </si>
  <si>
    <t>17</t>
  </si>
  <si>
    <t>18215</t>
  </si>
  <si>
    <t>ÚPRAVA POVRCHŮ SROVNÁNÍM ÚZEMÍ V TL DO 0,50M</t>
  </si>
  <si>
    <t>- dosypání, urovnání a srovnání terénu podél cyklostezky 
- materiál vhodný z výkopu  
- 0,75m x 822,5m = 617m2</t>
  </si>
  <si>
    <t>položka zahrnuje srovnání výškových rozdílů terénu</t>
  </si>
  <si>
    <t>18</t>
  </si>
  <si>
    <t>18220</t>
  </si>
  <si>
    <t>ROZPROSTŘENÍ ORNICE VE SVAHU</t>
  </si>
  <si>
    <t>- ohumusování  svahu pročistěného příkopu směrem k cyklostezce  
- tloušťce 0,10m 
- vhodný materiál z výkopu  
- 660,0m2  
Celkem 
  660,0m2 x 0,1m =60,0m3</t>
  </si>
  <si>
    <t>položka zahrnuje: 
nutné přemístění ornice z dočasných skládek vzdálených do 50m 
rozprostření ornice v předepsané tloušťce ve svahu přes 1:5</t>
  </si>
  <si>
    <t>19</t>
  </si>
  <si>
    <t>18241</t>
  </si>
  <si>
    <t>ZALOŽENÍ TRÁVNÍKU RUČNÍM VÝSEVEM</t>
  </si>
  <si>
    <t>- osetí zelených pásů podél cyklostezky  
  618m2 - podél cyklostezky směrem do terénu 
  660m2 - podél silničního příkopu  
  115m2 - začátek úpravy provedený v zářezu 
 Celkem 
  115,0m2 + 660,0m2 + 618,0m2 = 1393,0m2</t>
  </si>
  <si>
    <t>Zahrnuje dodání předepsané travní směsi, její výsev na ornici, zalévání, první pokosení, to vše bez ohledu na sklon terénu</t>
  </si>
  <si>
    <t>20</t>
  </si>
  <si>
    <t>21262A</t>
  </si>
  <si>
    <t>TRATIVODY KOMPLET Z TRUB Z PLAST HMOT DN DO 100MM</t>
  </si>
  <si>
    <t>- zřízení trativodu v případě po celé délce cyklostezky  
- včetně výkopu  rýhy, odvozu materiálu na skládku investora   
- potrubí plastové  perforované DN 100; flexibilní 
- včetně geotextilie s funkci propustnou a separační  
- obsyp, podsyp  vhodným kamenitým materiálem 
- kompletní provedení včetně všech souvisejících prací, včetně napojení  
- vyústění do příkopů  
 délka 822,5m  
viz.  C 1.2.5 - Vzorové příčné řezy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</si>
  <si>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</si>
  <si>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</t>
  </si>
  <si>
    <t>-   v případě, že bude potřeba lokálně sanovat zemní pláň (například neúnosná, nebo zvodnělá pláň) 
-    upřesnění rozsahu dle skutečnosti při stavbě, předpokládá se:  
                                         60% z plochy zemní pláně   
-   kompletní provedení včetně všech souvísejících prací  
-   materiál z nákupu  
-  odstranění nevhodného materiálu do hloubky 0,2m, včetně odvozu na skládku  investora 
- zhutnění, doplnění vhodným štěrkovitým materiálem  až do úrovně nové zemní pláně 
- včetně hutnění   
 Celkem    
   (0,60 x 3672m2) = 2203,5m2 x 0,2m = 440,75m3 x 1,05 = 463m3</t>
  </si>
  <si>
    <t>22</t>
  </si>
  <si>
    <t>v případě neúnosné pláně, rozsah se upřesní při stavbě, dle skutečného stavu  
  počítá se  
                       100% z plochy zemní pláně cyklostezky 
  kompletní provedení včetně všech souvisejících prací  
 geotextilie : 
  tkaná z polypropylenu s funkcí výztužnou, separační a filtrační 
    plošná hmostnost 280g/m2 
    statický průraz       6 kN 
   pevnost podélně    60,0 kN/m   (min) 
   pevnost příčně      60,0kN/m   (min) 
   Celkem  
       3672,0m2 x 1,05 (překryv) = 3856m2</t>
  </si>
  <si>
    <t>23</t>
  </si>
  <si>
    <t>- konstrukční vrstva cyklostezky 
-ŠDA 
- materiál z nákupu  
  ŠD A 0/63 
- tloušťka 0,18m 
   konstrukční vrstva -  0,82m2 x 822,5m = 675,0m3 
  ŠD A 0/32 
- tloušťka 0,15m 
   konstruční vrstva -  0,60m2 x 822,5m = 493,5m3 
   doplnění a dosypání vjezdů - 15,0m2 x 0,2m = 3,0m3 
 Celkem  
 (675,0m3 + 3,0m3 + 493,5m3) = 1171,50m3 x 1,05 =1230,0m3</t>
  </si>
  <si>
    <t>24</t>
  </si>
  <si>
    <t>56930</t>
  </si>
  <si>
    <t>ZPEVNĚNÍ KRAJNIC ZE ŠTĚRKODRTI</t>
  </si>
  <si>
    <t>- zpevnění krajnic podél cyklostezky 
- šířka 0,50m  
- tloušťka 0,12m 
 822,5m x (0,5m + 0,5m) x 0,12m = 98,7m3 x 1,05 = 104m3</t>
  </si>
  <si>
    <t>- dodání kameniva předepsané kvality a zrnitosti 
- rozprostření a zhutnění vrstvy v předepsané tloušťce 
- zřízení vrstvy bez rozlišení šířky, pokládání vrstvy po etapách</t>
  </si>
  <si>
    <t>25</t>
  </si>
  <si>
    <t>- obrusná vrstva cyklostezky 
- tloušťka 0,05m 
Celkem 
  - obrusná vrstva 0,13m2 x 822,5m = 107m3 
- 107,0m3 x 1,1 = 117,75m3</t>
  </si>
  <si>
    <t>26</t>
  </si>
  <si>
    <t>- ložná vrstva cyklostezky 
- v tloušťce 0,07m 
 Celkem 
 - ložná vrstva cyklostezky -   0,19m2  x 822,5m = 156,5m3 
    156,5m3 x 1,1 = 172,25m3</t>
  </si>
  <si>
    <t>27</t>
  </si>
  <si>
    <t>58261A</t>
  </si>
  <si>
    <t>KRYTY Z BETON DLAŽDIC SE ZÁMKEM BAREV RELIÉF TL 60MM DO LOŽE Z KAM</t>
  </si>
  <si>
    <t>- zámková dlažba pro varovné pásy na přerušení cyklostezky 
- dlažba musí splňovat -  NV 163/2002 Sb. a TN TZÚS 12.03.04.-06 
- barva červená  
- tl. 0,06m 
- zámková dlažba s výstupky 
- včetně lože DK 4/8, tloušťka lože 40mm 
Celkem  
  22,0m2 x 1,1 (prořez) = 24,5m2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</si>
  <si>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</si>
  <si>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28</t>
  </si>
  <si>
    <t>- ošetření  odříznutého okraje vozovky u nové obruby a napojení  na vozovku  
- stálepružnou asfaltovou zálivkou se zadrcením  
  celkem -53,50m</t>
  </si>
  <si>
    <t>Potrubí</t>
  </si>
  <si>
    <t>29</t>
  </si>
  <si>
    <t>87434</t>
  </si>
  <si>
    <t>POTRUBÍ Z TRUB PLASTOVÝCH ODPADNÍCH DN DO 200MM</t>
  </si>
  <si>
    <t>-  přípojka od vpusti 
- DN 200 
- SN 10 
- včetně obsypum, podsypu, zásypu 
- včetně napojení  
 délka 1,5m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</si>
  <si>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</si>
  <si>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30</t>
  </si>
  <si>
    <t>87446</t>
  </si>
  <si>
    <t>POTRUBÍ Z TRUB PLASTOVÝCH ODPADNÍCH DN DO 400MM</t>
  </si>
  <si>
    <t>za trubnění příkopu podél cyklostezky na začátku a konci úpravy  
- korugovaná roura  
- DN 400 
- SN 12 
- včetně podsypu, obsypu zásypu  
Délka  
  83m + 40,0m = 123,0m x 1,05 = 130m</t>
  </si>
  <si>
    <t>31</t>
  </si>
  <si>
    <t>894157</t>
  </si>
  <si>
    <t>ŠACHTY KANALIZAČNÍ Z BETON DÍLCŮ NA POTRUBÍ DN DO 500MM</t>
  </si>
  <si>
    <t>- šachty na zatrubněném příkopu  
- včetně litinového poklopu D400 
- 3ks+2ks = 5ks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</si>
  <si>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
- předepsané podkladní konstrukce</t>
  </si>
  <si>
    <t>32</t>
  </si>
  <si>
    <t>89536</t>
  </si>
  <si>
    <t>DRENÁŽNÍ VÝUSŤ Z PROST BETONU</t>
  </si>
  <si>
    <t>- vyústění trativodu do silničního příkopu  
- kompletní provedení včetně všech souvisejících prací (včetně základů, napojení) 
- 7 ks  
- beton min. C 16/20</t>
  </si>
  <si>
    <t>položka zahrnuje: 
- dodání  čerstvého  betonu  (betonové  směsi)  požadované  kvality,  jeho  uložení  do požadovaného tvaru, ošetření a ochranu betonu,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povrchu pro položení požadované izolace, povlaků a nátěrů, případně vyspravení,  
- nátěry zabraňující soudržnost betonu a bednění,  
- opatření  povrchů  betonu  izolací  proti zemní vlhkosti v částech, kde přijdou do styku se zeminou nebo kamenivem</t>
  </si>
  <si>
    <t>33</t>
  </si>
  <si>
    <t>89711</t>
  </si>
  <si>
    <t>VPUSŤ KANALIZAČNÍ ULIČNÍ KOMPLETNÍ MONOLIT BETON</t>
  </si>
  <si>
    <t>- vpusť i v km 0,073 a  km 0,160  
- napojení na propustek nebo šachtu  
- včetně koše 
- včetně litinové mříže  
2ks</t>
  </si>
  <si>
    <t>položka zahrnuje: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</si>
  <si>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34</t>
  </si>
  <si>
    <t>89712</t>
  </si>
  <si>
    <t>VPUSŤ KANALIZAČNÍ ULIČNÍ KOMPLETNÍ Z BETONOVÝCH DÍLCŮ</t>
  </si>
  <si>
    <t>- uliční vpusť na konci úpravy  
- včetně koše na nečistoty 
- včetně  mříže 
-  a napojení do šachty 
1 ks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</si>
  <si>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</si>
  <si>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35</t>
  </si>
  <si>
    <t>912151A</t>
  </si>
  <si>
    <t>SVODNICE SAMOSTATNÁ - DODÁVKA A MONTÁŽ</t>
  </si>
  <si>
    <t>- ocelová svodnice v km 0,085 
- v případě dobrého stavu odstraněnné stávající svodnice lze jí opět použít - upřesní se na stavbě  
- průtočný profil 120 x 90 mm 
- zatížení D 400 
- patky z oceli min. 10 mm  
- včetně mříže  
- kompletní provedení včetně všech souvisejících prací (dovoz, uložení, kotvení, vyústění do příkopu apod) 
- celková délka 6,0m</t>
  </si>
  <si>
    <t>položka zahrnuje dodávku a montáž svodnice s předepsanou povrchovou úpravou, včetně nutných spojovacích prvků</t>
  </si>
  <si>
    <t>36</t>
  </si>
  <si>
    <t>914161</t>
  </si>
  <si>
    <t>DOPRAVNÍ ZNAČKY ZÁKLADNÍ VELIKOSTI HLINÍKOVÉ FÓLIE TŘ 1 - DODÁVKA A MONTÁŽ</t>
  </si>
  <si>
    <t>- dopravní značky C9a, C9b 
- provedení dle TP 65 
- včetně betonového základu  
-  C9a - 12 ks 
-  C9b - 12 ks  
Celkem 24ks</t>
  </si>
  <si>
    <t>položka zahrnuje: 
- dodávku a montáž značek v požadovaném provedení</t>
  </si>
  <si>
    <t>37</t>
  </si>
  <si>
    <t>915211</t>
  </si>
  <si>
    <t>VODOROVNÉ DOPRAVNÍ ZNAČENÍ PLASTEM HLADKÉ - DODÁVKA A POKLÁDKA</t>
  </si>
  <si>
    <t>- vodorovné dopravní značení  
-V4 
- š=0,25m</t>
  </si>
  <si>
    <t>položka zahrnuje: 
- dodání a pokládku nátěrového materiálu (měří se pouze natíraná plocha) 
- předznačení a reflexní úpravu</t>
  </si>
  <si>
    <t>38</t>
  </si>
  <si>
    <t>917223</t>
  </si>
  <si>
    <t>SILNIČNÍ A CHODNÍKOVÉ OBRUBY Z BETONOVÝCH OBRUBNÍKŮ ŠÍŘ 100MM</t>
  </si>
  <si>
    <t>- BO 10/25/100  
- na vnitřní straně cyklostezky na konci úpravy v intravilánu obce 
- v délce  47,0m</t>
  </si>
  <si>
    <t>Položka zahrnuje: 
dodání a pokládku betonových obrubníků o rozměrech předepsaných zadávací dokumentací 
betonové lože i boční betonovou opěrku.</t>
  </si>
  <si>
    <t>39</t>
  </si>
  <si>
    <t>917224</t>
  </si>
  <si>
    <t>SILNIČNÍ A CHODNÍKOVÉ OBRUBY Z BETONOVÝCH OBRUBNÍKŮ ŠÍŘ 150MM</t>
  </si>
  <si>
    <t>- BO 15/30/100 
- obruba na začátku úpravy v délce 83,0m 
- obruba na konci úpravy v délce 45,0m 0m  
- obruba napojení nastávající stav na místní komunikaci 20,0m 
- včetně lože, beton. min. C 16/20 
Celkem 
  83,0m+ 45m + 20,0m = 148,0m x 1,05 = 156m</t>
  </si>
  <si>
    <t>40</t>
  </si>
  <si>
    <t>918345</t>
  </si>
  <si>
    <t>PROPUSTY Z TRUB DN 300MM</t>
  </si>
  <si>
    <t>- trubní propustky pod cyklostezkou 
- korugovaná roura 
- SN 12 
- DN 250 
- včetně podsypu, obsypu, zásypu 
- 4,5m + 8,0m + 7,5m + 5,5m + 1,5m (napojení na stávající propustek)  = 27,0m 
- včetně zešikmení čela  
- kompletní provedení včetně všech souvisejících prací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</si>
  <si>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</si>
  <si>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918545</t>
  </si>
  <si>
    <t>ČELA KAMENNÁ PROPUSTU Z TRUB DN DO 300MM</t>
  </si>
  <si>
    <t>- zřízení čel trubních propustků 
- materiál z nákupu  
- lomový kámen (1 čelo cca 1,5m2) 
- beton min. C 16/20 
- včetně zřízení základu pod čelem 
- kompletní provedení včetně všech souvisejících prací (dovoz, spárování apod.)  
8 ks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</si>
  <si>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</si>
  <si>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- odříznutí okraje vozovky sil. III/28420 u nové obruby a napojení na stáv asf. povrch vjezdech 
- včetně očistění spáry  
 53,5m</t>
  </si>
  <si>
    <t>935212</t>
  </si>
  <si>
    <t>PŘÍKOPOVÉ ŽLABY Z BETON TVÁRNIC ŠÍŘ DO 600MM DO BETONU TL 100MM</t>
  </si>
  <si>
    <t>- betonové odvodňovací žlabovky podél cyklostezky na začátku úpravy 
- šířky 0,21m 
- do betonu min.C16/20 
- délka 83,0m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</si>
  <si>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</si>
  <si>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935822</t>
  </si>
  <si>
    <t>ŽLABY A RIGOLY DLÁŽDĚNÉ Z KOSTEK VELKÝCH DO BETONU TL 100MM</t>
  </si>
  <si>
    <t>- zřízení odvodňovacího žlabu ze žulových kostek v km 0,147 65 až do km 175 15  
- délka 27,5m 
- šířka 0,80m 
- materiál z nákupu 
- beton min. C 16/20 
- žulové kostky 10/10 
- třida II 
- materiál z nákupu  
- 27,5m x 0,8m = 22,0m2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</si>
  <si>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</si>
  <si>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96615</t>
  </si>
  <si>
    <t>BOURÁNÍ KONSTRUKCÍ Z PROSTÉHO BETONU</t>
  </si>
  <si>
    <t>- odstranění betonového potrubí na konci cyklostezky od km 0,780 až do km 0,820 00 
- materiál naskládku zhotovitele  
 4,0m3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</si>
  <si>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</si>
  <si>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41</t>
  </si>
  <si>
    <t>96687</t>
  </si>
  <si>
    <t>VYBOURÁNÍ ULIČNÍCH VPUSTÍ KOMPLETNÍCH</t>
  </si>
  <si>
    <t>- odstranění vpusti na konci úpravy a nahrazení za šachtu  
- materiál na skládku zhotovitele 
- 1,0m3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</si>
  <si>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</si>
  <si>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42</t>
  </si>
  <si>
    <t>96718</t>
  </si>
  <si>
    <t>VYBOURÁNÍ ČÁSTÍ KONSTRUKCÍ KOVOVÝCH</t>
  </si>
  <si>
    <t>T</t>
  </si>
  <si>
    <t>- odstranění stávající ocelové svodnice  
- včetně základu 
- v případě dobrého stavu ocelové svodnice použije se znovu - po dohodě s investorem  
- materiál na skládku zhotovitele - 0,15m3</t>
  </si>
  <si>
    <t>SO 101</t>
  </si>
  <si>
    <t>Chodník</t>
  </si>
  <si>
    <t>- materiál  skládku zhotovitele  
- ČIŠTĚNÍ POTRUBÍ DN DO 300MM - 1,0m3  
- ODSTRANĚNÍ CHODNÍKOVÝCH OBRUBNÍKŮ BETONOVÝCH - 2,0m3 
 Celkem 2,0m3 + 1,0m3 = 3,0m3</t>
  </si>
  <si>
    <t>- vypracovaní oddělovacího geometrického  plánu 
- zaměření nové hranice cyklostezky a oddělení pozemků   
- zanesení do katastru nemovistostí  
- kompletní provedení včetně všech souvisejících prací 
-  1 HM</t>
  </si>
  <si>
    <t>- zaměření skutečného provedení stavby 
- kompletní provedení včetně všech souvisejících prací 
- 1 HM</t>
  </si>
  <si>
    <t>- vytyčení průběhu všech inženýrských sítí, včetně přípojek 
- případné provedení kopaných sond (2ks) pro upřesnění polohy</t>
  </si>
  <si>
    <t>11352</t>
  </si>
  <si>
    <t>ODSTRANĚNÍ CHODNÍKOVÝCH OBRUBNÍKŮ BETONOVÝCH</t>
  </si>
  <si>
    <t>- odstranění stávajících obrubníku na začátku a konci nového chodníku 
- materiál na skládku investora  
- včetně betonového lože  
- v délce 21,50m 
stavební suť 
   21,0m x 0,05m2 + 0,04 x 21,5m(betonové lože) = 1,91m3 = 2,0m3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</si>
  <si>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</si>
  <si>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- odkop po novou zemní pláň chodníku 
- odvoz na skládku investora  
- viz. příčné řezy  
- 25,0m3</t>
  </si>
  <si>
    <t>129945</t>
  </si>
  <si>
    <t>ČIŠTĚNÍ POTRUBÍ DN DO 300MM</t>
  </si>
  <si>
    <t>- pročistění stávající kanalizace, která navazuje na nově zatrubněný příkop  
- získáný materiál na skládku zhotovitele  
- získaný materiál - 1,0m3</t>
  </si>
  <si>
    <t>- hloubení rýh, výkop pro šachtya vpusti  
- materiál na skládku investora  
hloubení rýhy pro zatrubněný příkop   
- 25,0m3 - viz příčné řezy  
hloubení pro šachty  
   (1,5m x 1,5m x 1,5m) x 2 ks = 6,75m3  
vpusti  
 (1,0m x 1,0m x 1,0m) x 2,0ks = 2,0m3 
přípojky  
  5,5m x 1,0m x 0,60m = 3,3m3 
     Celkem 
  25,0m3 + 6,75m3 + 2,0m3 + 3,3m3 = 37,25m3</t>
  </si>
  <si>
    <t>171103</t>
  </si>
  <si>
    <t>ULOŽENÍ SYPANINY DO NÁSYPŮ SE ZHUTNĚNÍM DO 100% PS</t>
  </si>
  <si>
    <t>- nasypové těleso po zemní pláň chodníku 
- vhodný materiál z výkopu  
- včetně hutnění  
- 4,5m3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</si>
  <si>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</si>
  <si>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</si>
  <si>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</si>
  <si>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- dosypání terénu za  novým chodníkem  
- vhodný materiál z nákupu  
- kompletní provedení včetně všech souvisejících prací (dovoz, manipulace, rozprostření) 
- v případě přebytku vhodného materiálu z výkopu lze po dohodě s investorem použit na doplnění za chodníkem 
 20,0m3 - viz příčné řezy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</si>
  <si>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</si>
  <si>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- zásyp jam a rýh po šachtách a přípojkách 
- materiál ŠD 0/63  
- zásyp po šachtách  
   1,5m x 1,5m x 0,5m = 1,25m3 x 2ks =2,5m3 
- zásyp zatrubnění pozatrubnění příkopu  
    24,0m3 - viz.příčné řezy  
- zásyp po vpustech 
   1,0m x 1,0m x 0,5 = 0,5m3 x 2 = 1,0m3  
- zásyp po přípojkách od vpustí  
  5,5m x 0,7 x 0,6m = 2,5m3 
 Celkem 
  2,5m3 + 24,0m3 + 1,0m3 + 2,5m3 = 30,0m3 x 1,05 = 31,5m3</t>
  </si>
  <si>
    <t>- hutnění zemní pláně chodníku  
1,86m x 51,0m = 95,0m2</t>
  </si>
  <si>
    <t>- ohumusování zeleného pásu podél chodníku  
- tloušťce 0,15m 
- vhodný materiál z výkopu  
Celkem 
 180,0m2 x 0,1 = 18,0m3</t>
  </si>
  <si>
    <t>- osetí zeleného pásu podél chodníku 
   180,0m2</t>
  </si>
  <si>
    <t>- konstrukční vrstva chodníku  
- ŠDA 0/32 
    konstrukční vrstva chodníku: 
   95,0m2 x 0,25m = 23,75m3  
- rozšíření pod obrubou  
    95,0m2 x 0,15m = 14,25m3 
 Celkem  
    23,75m3 + 14,25m3 = 38,0m3 x 1,05 = 40,0m3</t>
  </si>
  <si>
    <t>5774AE</t>
  </si>
  <si>
    <t>VRSTVY PRO OBNOVU A OPRAVY Z ASF BETONU ACO 11+, 11S</t>
  </si>
  <si>
    <t>- oprava výtluků a povrchu  podél nové obruby na vozovce  III/28420 
- kompletní provedení včetně všech souvisejících prací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</si>
  <si>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</si>
  <si>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582611</t>
  </si>
  <si>
    <t>KRYTY Z BETON DLAŽDIC SE ZÁMKEM ŠEDÝCH TL 60MM DO LOŽE Z KAM</t>
  </si>
  <si>
    <t>- zámková dlažba nového chodníku 
- barva šedá 
- tl. 0,06m 
-  skladba ze tří dlaždic 
    1. 0,1m x 0,2m x 0,06m  
    2. 0,2m x 0,2m x 0,06m 
    3. 0,3m x 0,2m x 0,06m 
- včetně lože DK 4/8, v tloušťce 40 mm  
  Celkem 
    (95,0m2  - 2,55m2 (slepecká dlažba)) = 92,5m2 x 1,1(prořez) = 102,0m2</t>
  </si>
  <si>
    <t>- zámková dlažba pro varovné pásy 
- dlažba musí splňovat -  NV 163/2002 Sb. a TN TZÚS 12.03.04.-06 
- barva červená  
- tl. 0,06m 
- zámková dlažba s výstupky 
- včetně lože DK 4/8, tloušťka lože 40mm 
Celkem  
   2,55m2 x 1,1 (prořez) = 3,0m2</t>
  </si>
  <si>
    <t>- ošetření odříznutého okraje vozovky u nové obruby   
- stálepružnou asfaltovou zálivkou se zadrcením  
- kompletní provedení včetně všech souvisejících prací  
  Celkem 65,0m</t>
  </si>
  <si>
    <t>- přípojky od vpustí  
- DN 200 
- SN 10 
- včetně provedení napojení  
- délka 5,5m + 4,0m (pro případné  přípojení stávajících vyústění od sousedních objektů)</t>
  </si>
  <si>
    <t>87445</t>
  </si>
  <si>
    <t>POTRUBÍ Z TRUB PLASTOVÝCH ODPADNÍCH DN DO 300MM</t>
  </si>
  <si>
    <t>za trubnění příkopu podél  na chodníku  
- DN 300 
- SN 12 
- včetně podsypu, obsypu zásypu  
Délka  
 45,0m</t>
  </si>
  <si>
    <t>- šachty na zatrubněném příkopu  
- včetně litinového poklopu D400 
-2ks</t>
  </si>
  <si>
    <t>- uliční vpusti podél chodníku  
- včetně koše na nečistoty 
- včetně  mříže 
-  a napojení do šachty 
2 ks</t>
  </si>
  <si>
    <t>917211</t>
  </si>
  <si>
    <t>ZÁHONOVÉ OBRUBY Z BETONOVÝCH OBRUBNÍKŮ ŠÍŘ 50MM</t>
  </si>
  <si>
    <t>- záhonová obruba na vnější straně chodníku 
- BO 5/100/25  
- s výškou nad povrch zámkové dlažby v=0,06m 
- včetně lože min. C 16/20 
v délce 55,0m</t>
  </si>
  <si>
    <t>- vnější ohraničení ohraničení chodníků 
- BO 15/30/100 
- včetně bet. lože min. C 16/20 
 62,0m x 1,05 (prořez) = 65,0m</t>
  </si>
  <si>
    <t>- odříznutí okraje vozovky sil. III/28420 u nové obruby a napojení na stáv asf. povrch vjezdech na M.K. 
- včetně očistění spáry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</si>
</sst>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 wrapText="1"/>
    </xf>
    <xf numFmtId="177" fontId="4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177" fontId="0" fillId="2" borderId="1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6">
        <f>0+I8+I9+I18+I27+I44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15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7" t="s">
        <v>33</v>
      </c>
      <c r="B8" s="7"/>
      <c r="C8" s="16" t="s">
        <v>17</v>
      </c>
      <c r="D8" s="7"/>
      <c r="E8" s="18" t="s">
        <v>34</v>
      </c>
      <c r="F8" s="7"/>
      <c r="G8" s="7"/>
      <c r="H8" s="7"/>
      <c r="I8" s="17">
        <f>0</f>
      </c>
    </row>
    <row r="9" spans="1:9" ht="12.75" customHeight="1">
      <c r="A9" s="5" t="s">
        <v>33</v>
      </c>
      <c r="B9" s="5"/>
      <c r="C9" s="23" t="s">
        <v>19</v>
      </c>
      <c r="D9" s="5"/>
      <c r="E9" s="24" t="s">
        <v>35</v>
      </c>
      <c r="F9" s="5"/>
      <c r="G9" s="5"/>
      <c r="H9" s="5"/>
      <c r="I9" s="25">
        <f>0+I10+I14</f>
      </c>
    </row>
    <row r="10" spans="1:16" ht="12.75" customHeight="1">
      <c r="A10" s="22" t="s">
        <v>36</v>
      </c>
      <c r="B10" s="26" t="s">
        <v>19</v>
      </c>
      <c r="C10" s="26" t="s">
        <v>37</v>
      </c>
      <c r="D10" s="22" t="s">
        <v>38</v>
      </c>
      <c r="E10" s="27" t="s">
        <v>39</v>
      </c>
      <c r="F10" s="28" t="s">
        <v>40</v>
      </c>
      <c r="G10" s="29">
        <v>69.75</v>
      </c>
      <c r="H10" s="30">
        <v>0</v>
      </c>
      <c r="I10" s="30">
        <f>ROUND(ROUND(H10,2)*ROUND(G10,3),2)</f>
      </c>
      <c r="O10">
        <f>(I10*21)/100</f>
      </c>
      <c r="P10" t="s">
        <v>13</v>
      </c>
    </row>
    <row r="11" spans="1:5" ht="12.75" customHeight="1">
      <c r="A11" s="31" t="s">
        <v>41</v>
      </c>
      <c r="E11" s="32" t="s">
        <v>38</v>
      </c>
    </row>
    <row r="12" spans="1:5" ht="38.25" customHeight="1">
      <c r="A12" s="33" t="s">
        <v>42</v>
      </c>
      <c r="E12" s="34" t="s">
        <v>43</v>
      </c>
    </row>
    <row r="13" spans="1:5" ht="293.25" customHeight="1">
      <c r="A13" t="s">
        <v>44</v>
      </c>
      <c r="E13" s="32" t="s">
        <v>45</v>
      </c>
    </row>
    <row r="14" spans="1:16" ht="12.75" customHeight="1">
      <c r="A14" s="22" t="s">
        <v>36</v>
      </c>
      <c r="B14" s="26" t="s">
        <v>13</v>
      </c>
      <c r="C14" s="26" t="s">
        <v>46</v>
      </c>
      <c r="D14" s="22" t="s">
        <v>38</v>
      </c>
      <c r="E14" s="27" t="s">
        <v>47</v>
      </c>
      <c r="F14" s="28" t="s">
        <v>48</v>
      </c>
      <c r="G14" s="29">
        <v>155</v>
      </c>
      <c r="H14" s="30">
        <v>0</v>
      </c>
      <c r="I14" s="30">
        <f>ROUND(ROUND(H14,2)*ROUND(G14,3),2)</f>
      </c>
      <c r="O14">
        <f>(I14*21)/100</f>
      </c>
      <c r="P14" t="s">
        <v>13</v>
      </c>
    </row>
    <row r="15" spans="1:5" ht="12.75" customHeight="1">
      <c r="A15" s="31" t="s">
        <v>41</v>
      </c>
      <c r="E15" s="32" t="s">
        <v>38</v>
      </c>
    </row>
    <row r="16" spans="1:5" ht="25.5" customHeight="1">
      <c r="A16" s="33" t="s">
        <v>42</v>
      </c>
      <c r="E16" s="34" t="s">
        <v>49</v>
      </c>
    </row>
    <row r="17" spans="1:5" ht="12.75" customHeight="1">
      <c r="A17" t="s">
        <v>44</v>
      </c>
      <c r="E17" s="32" t="s">
        <v>50</v>
      </c>
    </row>
    <row r="18" spans="1:9" ht="12.75" customHeight="1">
      <c r="A18" s="5" t="s">
        <v>33</v>
      </c>
      <c r="B18" s="5"/>
      <c r="C18" s="23" t="s">
        <v>13</v>
      </c>
      <c r="D18" s="5"/>
      <c r="E18" s="35" t="s">
        <v>51</v>
      </c>
      <c r="F18" s="5"/>
      <c r="G18" s="5"/>
      <c r="H18" s="5"/>
      <c r="I18" s="25">
        <f>0+I19+I23</f>
      </c>
    </row>
    <row r="19" spans="1:16" ht="12.75" customHeight="1">
      <c r="A19" s="22" t="s">
        <v>36</v>
      </c>
      <c r="B19" s="26" t="s">
        <v>12</v>
      </c>
      <c r="C19" s="26" t="s">
        <v>52</v>
      </c>
      <c r="D19" s="22" t="s">
        <v>38</v>
      </c>
      <c r="E19" s="27" t="s">
        <v>53</v>
      </c>
      <c r="F19" s="28" t="s">
        <v>40</v>
      </c>
      <c r="G19" s="29">
        <v>31</v>
      </c>
      <c r="H19" s="30">
        <v>0</v>
      </c>
      <c r="I19" s="30">
        <f>ROUND(ROUND(H19,2)*ROUND(G19,3),2)</f>
      </c>
      <c r="O19">
        <f>(I19*21)/100</f>
      </c>
      <c r="P19" t="s">
        <v>13</v>
      </c>
    </row>
    <row r="20" spans="1:5" ht="12.75" customHeight="1">
      <c r="A20" s="31" t="s">
        <v>41</v>
      </c>
      <c r="E20" s="32" t="s">
        <v>38</v>
      </c>
    </row>
    <row r="21" spans="1:5" ht="140.25" customHeight="1">
      <c r="A21" s="33" t="s">
        <v>42</v>
      </c>
      <c r="E21" s="34" t="s">
        <v>54</v>
      </c>
    </row>
    <row r="22" spans="1:5" ht="25.5" customHeight="1">
      <c r="A22" t="s">
        <v>44</v>
      </c>
      <c r="E22" s="32" t="s">
        <v>55</v>
      </c>
    </row>
    <row r="23" spans="1:16" ht="12.75" customHeight="1">
      <c r="A23" s="22" t="s">
        <v>36</v>
      </c>
      <c r="B23" s="26" t="s">
        <v>23</v>
      </c>
      <c r="C23" s="26" t="s">
        <v>56</v>
      </c>
      <c r="D23" s="22" t="s">
        <v>38</v>
      </c>
      <c r="E23" s="27" t="s">
        <v>57</v>
      </c>
      <c r="F23" s="28" t="s">
        <v>48</v>
      </c>
      <c r="G23" s="29">
        <v>163</v>
      </c>
      <c r="H23" s="30">
        <v>0</v>
      </c>
      <c r="I23" s="30">
        <f>ROUND(ROUND(H23,2)*ROUND(G23,3),2)</f>
      </c>
      <c r="O23">
        <f>(I23*21)/100</f>
      </c>
      <c r="P23" t="s">
        <v>13</v>
      </c>
    </row>
    <row r="24" spans="1:5" ht="12.75" customHeight="1">
      <c r="A24" s="31" t="s">
        <v>41</v>
      </c>
      <c r="E24" s="32" t="s">
        <v>38</v>
      </c>
    </row>
    <row r="25" spans="1:5" ht="153" customHeight="1">
      <c r="A25" s="33" t="s">
        <v>42</v>
      </c>
      <c r="E25" s="34" t="s">
        <v>58</v>
      </c>
    </row>
    <row r="26" spans="1:5" ht="102" customHeight="1">
      <c r="A26" t="s">
        <v>44</v>
      </c>
      <c r="E26" s="32" t="s">
        <v>59</v>
      </c>
    </row>
    <row r="27" spans="1:9" ht="12.75" customHeight="1">
      <c r="A27" s="5" t="s">
        <v>33</v>
      </c>
      <c r="B27" s="5"/>
      <c r="C27" s="23" t="s">
        <v>25</v>
      </c>
      <c r="D27" s="5"/>
      <c r="E27" s="35" t="s">
        <v>60</v>
      </c>
      <c r="F27" s="5"/>
      <c r="G27" s="5"/>
      <c r="H27" s="5"/>
      <c r="I27" s="25">
        <f>0+I28+I32+I36+I40</f>
      </c>
    </row>
    <row r="28" spans="1:16" ht="12.75" customHeight="1">
      <c r="A28" s="22" t="s">
        <v>36</v>
      </c>
      <c r="B28" s="26" t="s">
        <v>25</v>
      </c>
      <c r="C28" s="26" t="s">
        <v>61</v>
      </c>
      <c r="D28" s="22" t="s">
        <v>38</v>
      </c>
      <c r="E28" s="27" t="s">
        <v>62</v>
      </c>
      <c r="F28" s="28" t="s">
        <v>40</v>
      </c>
      <c r="G28" s="29">
        <v>56.5</v>
      </c>
      <c r="H28" s="30">
        <v>0</v>
      </c>
      <c r="I28" s="30">
        <f>ROUND(ROUND(H28,2)*ROUND(G28,3),2)</f>
      </c>
      <c r="O28">
        <f>(I28*21)/100</f>
      </c>
      <c r="P28" t="s">
        <v>13</v>
      </c>
    </row>
    <row r="29" spans="1:5" ht="12.75" customHeight="1">
      <c r="A29" s="31" t="s">
        <v>41</v>
      </c>
      <c r="E29" s="32" t="s">
        <v>38</v>
      </c>
    </row>
    <row r="30" spans="1:5" ht="191.25" customHeight="1">
      <c r="A30" s="33" t="s">
        <v>42</v>
      </c>
      <c r="E30" s="34" t="s">
        <v>63</v>
      </c>
    </row>
    <row r="31" spans="1:5" ht="51" customHeight="1">
      <c r="A31" t="s">
        <v>44</v>
      </c>
      <c r="E31" s="32" t="s">
        <v>64</v>
      </c>
    </row>
    <row r="32" spans="1:16" ht="12.75" customHeight="1">
      <c r="A32" s="22" t="s">
        <v>36</v>
      </c>
      <c r="B32" s="26" t="s">
        <v>27</v>
      </c>
      <c r="C32" s="26" t="s">
        <v>65</v>
      </c>
      <c r="D32" s="22" t="s">
        <v>38</v>
      </c>
      <c r="E32" s="27" t="s">
        <v>66</v>
      </c>
      <c r="F32" s="28" t="s">
        <v>40</v>
      </c>
      <c r="G32" s="29">
        <v>8.75</v>
      </c>
      <c r="H32" s="30">
        <v>0</v>
      </c>
      <c r="I32" s="30">
        <f>ROUND(ROUND(H32,2)*ROUND(G32,3),2)</f>
      </c>
      <c r="O32">
        <f>(I32*21)/100</f>
      </c>
      <c r="P32" t="s">
        <v>13</v>
      </c>
    </row>
    <row r="33" spans="1:5" ht="12.75" customHeight="1">
      <c r="A33" s="31" t="s">
        <v>41</v>
      </c>
      <c r="E33" s="32" t="s">
        <v>38</v>
      </c>
    </row>
    <row r="34" spans="1:5" ht="63.75" customHeight="1">
      <c r="A34" s="33" t="s">
        <v>42</v>
      </c>
      <c r="E34" s="34" t="s">
        <v>67</v>
      </c>
    </row>
    <row r="35" spans="1:5" ht="89.25" customHeight="1">
      <c r="A35" t="s">
        <v>44</v>
      </c>
      <c r="E35" s="32" t="s">
        <v>68</v>
      </c>
    </row>
    <row r="36" spans="1:16" ht="12.75" customHeight="1">
      <c r="A36" s="22" t="s">
        <v>36</v>
      </c>
      <c r="B36" s="26" t="s">
        <v>69</v>
      </c>
      <c r="C36" s="26" t="s">
        <v>70</v>
      </c>
      <c r="D36" s="22" t="s">
        <v>38</v>
      </c>
      <c r="E36" s="27" t="s">
        <v>71</v>
      </c>
      <c r="F36" s="28" t="s">
        <v>40</v>
      </c>
      <c r="G36" s="29">
        <v>12</v>
      </c>
      <c r="H36" s="30">
        <v>0</v>
      </c>
      <c r="I36" s="30">
        <f>ROUND(ROUND(H36,2)*ROUND(G36,3),2)</f>
      </c>
      <c r="O36">
        <f>(I36*21)/100</f>
      </c>
      <c r="P36" t="s">
        <v>13</v>
      </c>
    </row>
    <row r="37" spans="1:5" ht="12.75" customHeight="1">
      <c r="A37" s="31" t="s">
        <v>41</v>
      </c>
      <c r="E37" s="32" t="s">
        <v>38</v>
      </c>
    </row>
    <row r="38" spans="1:5" ht="63.75" customHeight="1">
      <c r="A38" s="33" t="s">
        <v>42</v>
      </c>
      <c r="E38" s="34" t="s">
        <v>72</v>
      </c>
    </row>
    <row r="39" spans="1:5" ht="89.25" customHeight="1">
      <c r="A39" t="s">
        <v>44</v>
      </c>
      <c r="E39" s="32" t="s">
        <v>68</v>
      </c>
    </row>
    <row r="40" spans="1:16" ht="12.75" customHeight="1">
      <c r="A40" s="22" t="s">
        <v>36</v>
      </c>
      <c r="B40" s="26" t="s">
        <v>73</v>
      </c>
      <c r="C40" s="26" t="s">
        <v>74</v>
      </c>
      <c r="D40" s="22" t="s">
        <v>38</v>
      </c>
      <c r="E40" s="27" t="s">
        <v>75</v>
      </c>
      <c r="F40" s="28" t="s">
        <v>76</v>
      </c>
      <c r="G40" s="29">
        <v>42</v>
      </c>
      <c r="H40" s="30">
        <v>0</v>
      </c>
      <c r="I40" s="30">
        <f>ROUND(ROUND(H40,2)*ROUND(G40,3),2)</f>
      </c>
      <c r="O40">
        <f>(I40*21)/100</f>
      </c>
      <c r="P40" t="s">
        <v>13</v>
      </c>
    </row>
    <row r="41" spans="1:5" ht="12.75" customHeight="1">
      <c r="A41" s="31" t="s">
        <v>41</v>
      </c>
      <c r="E41" s="32" t="s">
        <v>38</v>
      </c>
    </row>
    <row r="42" spans="1:5" ht="63.75" customHeight="1">
      <c r="A42" s="33" t="s">
        <v>42</v>
      </c>
      <c r="E42" s="34" t="s">
        <v>77</v>
      </c>
    </row>
    <row r="43" spans="1:5" ht="38.25" customHeight="1">
      <c r="A43" t="s">
        <v>44</v>
      </c>
      <c r="E43" s="32" t="s">
        <v>78</v>
      </c>
    </row>
    <row r="44" spans="1:9" ht="12.75" customHeight="1">
      <c r="A44" s="5" t="s">
        <v>33</v>
      </c>
      <c r="B44" s="5"/>
      <c r="C44" s="23" t="s">
        <v>30</v>
      </c>
      <c r="D44" s="5"/>
      <c r="E44" s="35" t="s">
        <v>79</v>
      </c>
      <c r="F44" s="5"/>
      <c r="G44" s="5"/>
      <c r="H44" s="5"/>
      <c r="I44" s="25">
        <f>0+I45+I49</f>
      </c>
    </row>
    <row r="45" spans="1:16" ht="12.75" customHeight="1">
      <c r="A45" s="22" t="s">
        <v>36</v>
      </c>
      <c r="B45" s="26" t="s">
        <v>30</v>
      </c>
      <c r="C45" s="26" t="s">
        <v>80</v>
      </c>
      <c r="D45" s="22" t="s">
        <v>38</v>
      </c>
      <c r="E45" s="27" t="s">
        <v>81</v>
      </c>
      <c r="F45" s="28" t="s">
        <v>82</v>
      </c>
      <c r="G45" s="29">
        <v>8</v>
      </c>
      <c r="H45" s="30">
        <v>0</v>
      </c>
      <c r="I45" s="30">
        <f>ROUND(ROUND(H45,2)*ROUND(G45,3),2)</f>
      </c>
      <c r="O45">
        <f>(I45*21)/100</f>
      </c>
      <c r="P45" t="s">
        <v>13</v>
      </c>
    </row>
    <row r="46" spans="1:5" ht="12.75" customHeight="1">
      <c r="A46" s="31" t="s">
        <v>41</v>
      </c>
      <c r="E46" s="32" t="s">
        <v>38</v>
      </c>
    </row>
    <row r="47" spans="1:5" ht="38.25" customHeight="1">
      <c r="A47" s="33" t="s">
        <v>42</v>
      </c>
      <c r="E47" s="34" t="s">
        <v>83</v>
      </c>
    </row>
    <row r="48" spans="1:5" ht="51" customHeight="1">
      <c r="A48" t="s">
        <v>44</v>
      </c>
      <c r="E48" s="32" t="s">
        <v>84</v>
      </c>
    </row>
    <row r="49" spans="1:16" ht="12.75" customHeight="1">
      <c r="A49" s="22" t="s">
        <v>36</v>
      </c>
      <c r="B49" s="26" t="s">
        <v>32</v>
      </c>
      <c r="C49" s="26" t="s">
        <v>85</v>
      </c>
      <c r="D49" s="22" t="s">
        <v>38</v>
      </c>
      <c r="E49" s="27" t="s">
        <v>86</v>
      </c>
      <c r="F49" s="28" t="s">
        <v>76</v>
      </c>
      <c r="G49" s="29">
        <v>42</v>
      </c>
      <c r="H49" s="30">
        <v>0</v>
      </c>
      <c r="I49" s="30">
        <f>ROUND(ROUND(H49,2)*ROUND(G49,3),2)</f>
      </c>
      <c r="O49">
        <f>(I49*21)/100</f>
      </c>
      <c r="P49" t="s">
        <v>13</v>
      </c>
    </row>
    <row r="50" spans="1:5" ht="12.75" customHeight="1">
      <c r="A50" s="31" t="s">
        <v>41</v>
      </c>
      <c r="E50" s="32" t="s">
        <v>38</v>
      </c>
    </row>
    <row r="51" spans="1:5" ht="51" customHeight="1">
      <c r="A51" s="33" t="s">
        <v>42</v>
      </c>
      <c r="E51" s="34" t="s">
        <v>87</v>
      </c>
    </row>
    <row r="52" spans="1:5" ht="12.75" customHeight="1">
      <c r="A52" t="s">
        <v>44</v>
      </c>
      <c r="E52" s="32" t="s">
        <v>88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89</v>
      </c>
      <c r="I3" s="36">
        <f>0+I8+I37+I90+I103+I128+I153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89</v>
      </c>
      <c r="D4" s="5"/>
      <c r="E4" s="14" t="s">
        <v>90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37" t="s">
        <v>17</v>
      </c>
      <c r="D8" s="15"/>
      <c r="E8" s="35" t="s">
        <v>34</v>
      </c>
      <c r="F8" s="15"/>
      <c r="G8" s="15"/>
      <c r="H8" s="15"/>
      <c r="I8" s="38">
        <f>0+I9+I13+I17+I21+I25+I29+I33</f>
      </c>
    </row>
    <row r="9" spans="1:16" ht="12.75" customHeight="1">
      <c r="A9" s="22" t="s">
        <v>36</v>
      </c>
      <c r="B9" s="26" t="s">
        <v>91</v>
      </c>
      <c r="C9" s="26" t="s">
        <v>92</v>
      </c>
      <c r="D9" s="22" t="s">
        <v>38</v>
      </c>
      <c r="E9" s="27" t="s">
        <v>93</v>
      </c>
      <c r="F9" s="28" t="s">
        <v>40</v>
      </c>
      <c r="G9" s="29">
        <v>79.9</v>
      </c>
      <c r="H9" s="30">
        <v>0</v>
      </c>
      <c r="I9" s="30">
        <f>ROUND(ROUND(H9,2)*ROUND(G9,3),2)</f>
      </c>
      <c r="O9">
        <f>(I9*21)/100</f>
      </c>
      <c r="P9" t="s">
        <v>13</v>
      </c>
    </row>
    <row r="10" spans="1:5" ht="12.75" customHeight="1">
      <c r="A10" s="31" t="s">
        <v>41</v>
      </c>
      <c r="E10" s="32" t="s">
        <v>38</v>
      </c>
    </row>
    <row r="11" spans="1:5" ht="114.75" customHeight="1">
      <c r="A11" s="33" t="s">
        <v>42</v>
      </c>
      <c r="E11" s="34" t="s">
        <v>94</v>
      </c>
    </row>
    <row r="12" spans="1:5" ht="12.75" customHeight="1">
      <c r="A12" t="s">
        <v>44</v>
      </c>
      <c r="E12" s="32" t="s">
        <v>95</v>
      </c>
    </row>
    <row r="13" spans="1:16" ht="12.75" customHeight="1">
      <c r="A13" s="22" t="s">
        <v>36</v>
      </c>
      <c r="B13" s="26" t="s">
        <v>19</v>
      </c>
      <c r="C13" s="26" t="s">
        <v>96</v>
      </c>
      <c r="D13" s="22" t="s">
        <v>38</v>
      </c>
      <c r="E13" s="27" t="s">
        <v>97</v>
      </c>
      <c r="F13" s="28" t="s">
        <v>76</v>
      </c>
      <c r="G13" s="29">
        <v>100</v>
      </c>
      <c r="H13" s="30">
        <v>0</v>
      </c>
      <c r="I13" s="30">
        <f>ROUND(ROUND(H13,2)*ROUND(G13,3),2)</f>
      </c>
      <c r="O13">
        <f>(I13*21)/100</f>
      </c>
      <c r="P13" t="s">
        <v>13</v>
      </c>
    </row>
    <row r="14" spans="1:5" ht="12.75" customHeight="1">
      <c r="A14" s="31" t="s">
        <v>41</v>
      </c>
      <c r="E14" s="32" t="s">
        <v>38</v>
      </c>
    </row>
    <row r="15" spans="1:5" ht="76.5" customHeight="1">
      <c r="A15" s="33" t="s">
        <v>42</v>
      </c>
      <c r="E15" s="34" t="s">
        <v>98</v>
      </c>
    </row>
    <row r="16" spans="1:5" ht="12.75" customHeight="1">
      <c r="A16" t="s">
        <v>44</v>
      </c>
      <c r="E16" s="32" t="s">
        <v>99</v>
      </c>
    </row>
    <row r="17" spans="1:16" ht="12.75" customHeight="1">
      <c r="A17" s="22" t="s">
        <v>36</v>
      </c>
      <c r="B17" s="26" t="s">
        <v>13</v>
      </c>
      <c r="C17" s="26" t="s">
        <v>100</v>
      </c>
      <c r="D17" s="22" t="s">
        <v>38</v>
      </c>
      <c r="E17" s="27" t="s">
        <v>101</v>
      </c>
      <c r="F17" s="28" t="s">
        <v>102</v>
      </c>
      <c r="G17" s="29">
        <v>1</v>
      </c>
      <c r="H17" s="30">
        <v>0</v>
      </c>
      <c r="I17" s="30">
        <f>ROUND(ROUND(H17,2)*ROUND(G17,3),2)</f>
      </c>
      <c r="O17">
        <f>(I17*21)/100</f>
      </c>
      <c r="P17" t="s">
        <v>13</v>
      </c>
    </row>
    <row r="18" spans="1:5" ht="12.75" customHeight="1">
      <c r="A18" s="31" t="s">
        <v>41</v>
      </c>
      <c r="E18" s="32" t="s">
        <v>38</v>
      </c>
    </row>
    <row r="19" spans="1:5" ht="76.5" customHeight="1">
      <c r="A19" s="33" t="s">
        <v>42</v>
      </c>
      <c r="E19" s="34" t="s">
        <v>103</v>
      </c>
    </row>
    <row r="20" spans="1:5" ht="25.5" customHeight="1">
      <c r="A20" t="s">
        <v>44</v>
      </c>
      <c r="E20" s="32" t="s">
        <v>104</v>
      </c>
    </row>
    <row r="21" spans="1:16" ht="12.75" customHeight="1">
      <c r="A21" s="22" t="s">
        <v>36</v>
      </c>
      <c r="B21" s="26" t="s">
        <v>12</v>
      </c>
      <c r="C21" s="26" t="s">
        <v>105</v>
      </c>
      <c r="D21" s="22" t="s">
        <v>38</v>
      </c>
      <c r="E21" s="27" t="s">
        <v>106</v>
      </c>
      <c r="F21" s="28" t="s">
        <v>107</v>
      </c>
      <c r="G21" s="29">
        <v>8.2</v>
      </c>
      <c r="H21" s="30">
        <v>0</v>
      </c>
      <c r="I21" s="30">
        <f>ROUND(ROUND(H21,2)*ROUND(G21,3),2)</f>
      </c>
      <c r="O21">
        <f>(I21*21)/100</f>
      </c>
      <c r="P21" t="s">
        <v>13</v>
      </c>
    </row>
    <row r="22" spans="1:5" ht="12.75" customHeight="1">
      <c r="A22" s="31" t="s">
        <v>41</v>
      </c>
      <c r="E22" s="32" t="s">
        <v>38</v>
      </c>
    </row>
    <row r="23" spans="1:5" ht="38.25" customHeight="1">
      <c r="A23" s="33" t="s">
        <v>42</v>
      </c>
      <c r="E23" s="34" t="s">
        <v>108</v>
      </c>
    </row>
    <row r="24" spans="1:5" ht="12.75" customHeight="1">
      <c r="A24" t="s">
        <v>44</v>
      </c>
      <c r="E24" s="32" t="s">
        <v>109</v>
      </c>
    </row>
    <row r="25" spans="1:16" ht="12.75" customHeight="1">
      <c r="A25" s="22" t="s">
        <v>36</v>
      </c>
      <c r="B25" s="26" t="s">
        <v>23</v>
      </c>
      <c r="C25" s="26" t="s">
        <v>110</v>
      </c>
      <c r="D25" s="22" t="s">
        <v>38</v>
      </c>
      <c r="E25" s="27" t="s">
        <v>111</v>
      </c>
      <c r="F25" s="28" t="s">
        <v>112</v>
      </c>
      <c r="G25" s="29">
        <v>1</v>
      </c>
      <c r="H25" s="30">
        <v>0</v>
      </c>
      <c r="I25" s="30">
        <f>ROUND(ROUND(H25,2)*ROUND(G25,3),2)</f>
      </c>
      <c r="O25">
        <f>(I25*21)/100</f>
      </c>
      <c r="P25" t="s">
        <v>13</v>
      </c>
    </row>
    <row r="26" spans="1:5" ht="12.75" customHeight="1">
      <c r="A26" s="31" t="s">
        <v>41</v>
      </c>
      <c r="E26" s="32" t="s">
        <v>38</v>
      </c>
    </row>
    <row r="27" spans="1:5" ht="25.5" customHeight="1">
      <c r="A27" s="33" t="s">
        <v>42</v>
      </c>
      <c r="E27" s="34" t="s">
        <v>113</v>
      </c>
    </row>
    <row r="28" spans="1:5" ht="12.75" customHeight="1">
      <c r="A28" t="s">
        <v>44</v>
      </c>
      <c r="E28" s="32" t="s">
        <v>114</v>
      </c>
    </row>
    <row r="29" spans="1:16" ht="12.75" customHeight="1">
      <c r="A29" s="22" t="s">
        <v>36</v>
      </c>
      <c r="B29" s="26" t="s">
        <v>25</v>
      </c>
      <c r="C29" s="26" t="s">
        <v>115</v>
      </c>
      <c r="D29" s="22" t="s">
        <v>38</v>
      </c>
      <c r="E29" s="27" t="s">
        <v>116</v>
      </c>
      <c r="F29" s="28" t="s">
        <v>102</v>
      </c>
      <c r="G29" s="29">
        <v>1</v>
      </c>
      <c r="H29" s="30">
        <v>0</v>
      </c>
      <c r="I29" s="30">
        <f>ROUND(ROUND(H29,2)*ROUND(G29,3),2)</f>
      </c>
      <c r="O29">
        <f>(I29*21)/100</f>
      </c>
      <c r="P29" t="s">
        <v>13</v>
      </c>
    </row>
    <row r="30" spans="1:5" ht="12.75" customHeight="1">
      <c r="A30" s="31" t="s">
        <v>41</v>
      </c>
      <c r="E30" s="32" t="s">
        <v>38</v>
      </c>
    </row>
    <row r="31" spans="1:5" ht="38.25" customHeight="1">
      <c r="A31" s="33" t="s">
        <v>42</v>
      </c>
      <c r="E31" s="34" t="s">
        <v>117</v>
      </c>
    </row>
    <row r="32" spans="1:5" ht="12.75" customHeight="1">
      <c r="A32" t="s">
        <v>44</v>
      </c>
      <c r="E32" s="32" t="s">
        <v>114</v>
      </c>
    </row>
    <row r="33" spans="1:16" ht="12.75" customHeight="1">
      <c r="A33" s="22" t="s">
        <v>36</v>
      </c>
      <c r="B33" s="26" t="s">
        <v>27</v>
      </c>
      <c r="C33" s="26" t="s">
        <v>118</v>
      </c>
      <c r="D33" s="22" t="s">
        <v>38</v>
      </c>
      <c r="E33" s="27" t="s">
        <v>119</v>
      </c>
      <c r="F33" s="28" t="s">
        <v>112</v>
      </c>
      <c r="G33" s="29">
        <v>1</v>
      </c>
      <c r="H33" s="30">
        <v>0</v>
      </c>
      <c r="I33" s="30">
        <f>ROUND(ROUND(H33,2)*ROUND(G33,3),2)</f>
      </c>
      <c r="O33">
        <f>(I33*21)/100</f>
      </c>
      <c r="P33" t="s">
        <v>13</v>
      </c>
    </row>
    <row r="34" spans="1:5" ht="12.75" customHeight="1">
      <c r="A34" s="31" t="s">
        <v>41</v>
      </c>
      <c r="E34" s="32" t="s">
        <v>38</v>
      </c>
    </row>
    <row r="35" spans="1:5" ht="25.5" customHeight="1">
      <c r="A35" s="33" t="s">
        <v>42</v>
      </c>
      <c r="E35" s="34" t="s">
        <v>120</v>
      </c>
    </row>
    <row r="36" spans="1:5" ht="12.75" customHeight="1">
      <c r="A36" t="s">
        <v>44</v>
      </c>
      <c r="E36" s="32" t="s">
        <v>114</v>
      </c>
    </row>
    <row r="37" spans="1:9" ht="12.75" customHeight="1">
      <c r="A37" s="5" t="s">
        <v>33</v>
      </c>
      <c r="B37" s="5"/>
      <c r="C37" s="23" t="s">
        <v>19</v>
      </c>
      <c r="D37" s="5"/>
      <c r="E37" s="35" t="s">
        <v>35</v>
      </c>
      <c r="F37" s="5"/>
      <c r="G37" s="5"/>
      <c r="H37" s="5"/>
      <c r="I37" s="25">
        <f>0+I38+I42+I46+I50+I54+I58+I62+I66+I70+I74+I78+I82+I86</f>
      </c>
    </row>
    <row r="38" spans="1:16" ht="12.75" customHeight="1">
      <c r="A38" s="22" t="s">
        <v>36</v>
      </c>
      <c r="B38" s="26" t="s">
        <v>69</v>
      </c>
      <c r="C38" s="26" t="s">
        <v>121</v>
      </c>
      <c r="D38" s="22" t="s">
        <v>38</v>
      </c>
      <c r="E38" s="27" t="s">
        <v>122</v>
      </c>
      <c r="F38" s="28" t="s">
        <v>48</v>
      </c>
      <c r="G38" s="29">
        <v>474</v>
      </c>
      <c r="H38" s="30">
        <v>0</v>
      </c>
      <c r="I38" s="30">
        <f>ROUND(ROUND(H38,2)*ROUND(G38,3),2)</f>
      </c>
      <c r="O38">
        <f>(I38*21)/100</f>
      </c>
      <c r="P38" t="s">
        <v>13</v>
      </c>
    </row>
    <row r="39" spans="1:5" ht="12.75" customHeight="1">
      <c r="A39" s="31" t="s">
        <v>41</v>
      </c>
      <c r="E39" s="32" t="s">
        <v>38</v>
      </c>
    </row>
    <row r="40" spans="1:5" ht="76.5" customHeight="1">
      <c r="A40" s="33" t="s">
        <v>42</v>
      </c>
      <c r="E40" s="34" t="s">
        <v>123</v>
      </c>
    </row>
    <row r="41" spans="1:5" ht="38.25" customHeight="1">
      <c r="A41" t="s">
        <v>44</v>
      </c>
      <c r="E41" s="32" t="s">
        <v>124</v>
      </c>
    </row>
    <row r="42" spans="1:16" ht="12.75" customHeight="1">
      <c r="A42" s="22" t="s">
        <v>36</v>
      </c>
      <c r="B42" s="26" t="s">
        <v>73</v>
      </c>
      <c r="C42" s="26" t="s">
        <v>125</v>
      </c>
      <c r="D42" s="22" t="s">
        <v>38</v>
      </c>
      <c r="E42" s="27" t="s">
        <v>126</v>
      </c>
      <c r="F42" s="28" t="s">
        <v>82</v>
      </c>
      <c r="G42" s="29">
        <v>340</v>
      </c>
      <c r="H42" s="30">
        <v>0</v>
      </c>
      <c r="I42" s="30">
        <f>ROUND(ROUND(H42,2)*ROUND(G42,3),2)</f>
      </c>
      <c r="O42">
        <f>(I42*21)/100</f>
      </c>
      <c r="P42" t="s">
        <v>13</v>
      </c>
    </row>
    <row r="43" spans="1:5" ht="12.75" customHeight="1">
      <c r="A43" s="31" t="s">
        <v>41</v>
      </c>
      <c r="E43" s="32" t="s">
        <v>38</v>
      </c>
    </row>
    <row r="44" spans="1:5" ht="38.25" customHeight="1">
      <c r="A44" s="33" t="s">
        <v>42</v>
      </c>
      <c r="E44" s="34" t="s">
        <v>127</v>
      </c>
    </row>
    <row r="45" spans="1:5" ht="63.75" customHeight="1">
      <c r="A45" t="s">
        <v>44</v>
      </c>
      <c r="E45" s="32" t="s">
        <v>128</v>
      </c>
    </row>
    <row r="46" spans="1:16" ht="12.75" customHeight="1">
      <c r="A46" s="22" t="s">
        <v>36</v>
      </c>
      <c r="B46" s="26" t="s">
        <v>30</v>
      </c>
      <c r="C46" s="26" t="s">
        <v>129</v>
      </c>
      <c r="D46" s="22" t="s">
        <v>38</v>
      </c>
      <c r="E46" s="27" t="s">
        <v>130</v>
      </c>
      <c r="F46" s="28" t="s">
        <v>82</v>
      </c>
      <c r="G46" s="29">
        <v>10</v>
      </c>
      <c r="H46" s="30">
        <v>0</v>
      </c>
      <c r="I46" s="30">
        <f>ROUND(ROUND(H46,2)*ROUND(G46,3),2)</f>
      </c>
      <c r="O46">
        <f>(I46*21)/100</f>
      </c>
      <c r="P46" t="s">
        <v>13</v>
      </c>
    </row>
    <row r="47" spans="1:5" ht="12.75" customHeight="1">
      <c r="A47" s="31" t="s">
        <v>41</v>
      </c>
      <c r="E47" s="32" t="s">
        <v>38</v>
      </c>
    </row>
    <row r="48" spans="1:5" ht="38.25" customHeight="1">
      <c r="A48" s="33" t="s">
        <v>42</v>
      </c>
      <c r="E48" s="34" t="s">
        <v>131</v>
      </c>
    </row>
    <row r="49" spans="1:5" ht="63.75" customHeight="1">
      <c r="A49" t="s">
        <v>44</v>
      </c>
      <c r="E49" s="32" t="s">
        <v>128</v>
      </c>
    </row>
    <row r="50" spans="1:16" ht="12.75" customHeight="1">
      <c r="A50" s="22" t="s">
        <v>36</v>
      </c>
      <c r="B50" s="26" t="s">
        <v>32</v>
      </c>
      <c r="C50" s="26" t="s">
        <v>132</v>
      </c>
      <c r="D50" s="22" t="s">
        <v>38</v>
      </c>
      <c r="E50" s="27" t="s">
        <v>133</v>
      </c>
      <c r="F50" s="28" t="s">
        <v>40</v>
      </c>
      <c r="G50" s="29">
        <v>143.5</v>
      </c>
      <c r="H50" s="30">
        <v>0</v>
      </c>
      <c r="I50" s="30">
        <f>ROUND(ROUND(H50,2)*ROUND(G50,3),2)</f>
      </c>
      <c r="O50">
        <f>(I50*21)/100</f>
      </c>
      <c r="P50" t="s">
        <v>13</v>
      </c>
    </row>
    <row r="51" spans="1:5" ht="12.75" customHeight="1">
      <c r="A51" s="31" t="s">
        <v>41</v>
      </c>
      <c r="E51" s="32" t="s">
        <v>38</v>
      </c>
    </row>
    <row r="52" spans="1:5" ht="165.75" customHeight="1">
      <c r="A52" s="33" t="s">
        <v>42</v>
      </c>
      <c r="E52" s="34" t="s">
        <v>134</v>
      </c>
    </row>
    <row r="53" spans="1:5" ht="25.5" customHeight="1">
      <c r="A53" t="s">
        <v>44</v>
      </c>
      <c r="E53" s="32" t="s">
        <v>135</v>
      </c>
    </row>
    <row r="54" spans="1:16" ht="12.75" customHeight="1">
      <c r="A54" s="22" t="s">
        <v>36</v>
      </c>
      <c r="B54" s="26" t="s">
        <v>136</v>
      </c>
      <c r="C54" s="26" t="s">
        <v>37</v>
      </c>
      <c r="D54" s="22" t="s">
        <v>38</v>
      </c>
      <c r="E54" s="27" t="s">
        <v>39</v>
      </c>
      <c r="F54" s="28" t="s">
        <v>40</v>
      </c>
      <c r="G54" s="29">
        <v>1564.75</v>
      </c>
      <c r="H54" s="30">
        <v>0</v>
      </c>
      <c r="I54" s="30">
        <f>ROUND(ROUND(H54,2)*ROUND(G54,3),2)</f>
      </c>
      <c r="O54">
        <f>(I54*21)/100</f>
      </c>
      <c r="P54" t="s">
        <v>13</v>
      </c>
    </row>
    <row r="55" spans="1:5" ht="12.75" customHeight="1">
      <c r="A55" s="31" t="s">
        <v>41</v>
      </c>
      <c r="E55" s="32" t="s">
        <v>38</v>
      </c>
    </row>
    <row r="56" spans="1:5" ht="51" customHeight="1">
      <c r="A56" s="33" t="s">
        <v>42</v>
      </c>
      <c r="E56" s="34" t="s">
        <v>137</v>
      </c>
    </row>
    <row r="57" spans="1:5" ht="293.25" customHeight="1">
      <c r="A57" t="s">
        <v>44</v>
      </c>
      <c r="E57" s="32" t="s">
        <v>45</v>
      </c>
    </row>
    <row r="58" spans="1:16" ht="12.75" customHeight="1">
      <c r="A58" s="22" t="s">
        <v>36</v>
      </c>
      <c r="B58" s="26" t="s">
        <v>138</v>
      </c>
      <c r="C58" s="26" t="s">
        <v>139</v>
      </c>
      <c r="D58" s="22" t="s">
        <v>38</v>
      </c>
      <c r="E58" s="27" t="s">
        <v>140</v>
      </c>
      <c r="F58" s="28" t="s">
        <v>40</v>
      </c>
      <c r="G58" s="29">
        <v>58</v>
      </c>
      <c r="H58" s="30">
        <v>0</v>
      </c>
      <c r="I58" s="30">
        <f>ROUND(ROUND(H58,2)*ROUND(G58,3),2)</f>
      </c>
      <c r="O58">
        <f>(I58*21)/100</f>
      </c>
      <c r="P58" t="s">
        <v>13</v>
      </c>
    </row>
    <row r="59" spans="1:5" ht="12.75" customHeight="1">
      <c r="A59" s="31" t="s">
        <v>41</v>
      </c>
      <c r="E59" s="32" t="s">
        <v>38</v>
      </c>
    </row>
    <row r="60" spans="1:5" ht="38.25" customHeight="1">
      <c r="A60" s="33" t="s">
        <v>42</v>
      </c>
      <c r="E60" s="34" t="s">
        <v>141</v>
      </c>
    </row>
    <row r="61" spans="1:5" ht="12.75" customHeight="1">
      <c r="A61" t="s">
        <v>44</v>
      </c>
      <c r="E61" s="32" t="s">
        <v>142</v>
      </c>
    </row>
    <row r="62" spans="1:16" ht="12.75" customHeight="1">
      <c r="A62" s="22" t="s">
        <v>36</v>
      </c>
      <c r="B62" s="26" t="s">
        <v>143</v>
      </c>
      <c r="C62" s="26" t="s">
        <v>144</v>
      </c>
      <c r="D62" s="22" t="s">
        <v>38</v>
      </c>
      <c r="E62" s="27" t="s">
        <v>145</v>
      </c>
      <c r="F62" s="28" t="s">
        <v>76</v>
      </c>
      <c r="G62" s="29">
        <v>16.75</v>
      </c>
      <c r="H62" s="30">
        <v>0</v>
      </c>
      <c r="I62" s="30">
        <f>ROUND(ROUND(H62,2)*ROUND(G62,3),2)</f>
      </c>
      <c r="O62">
        <f>(I62*21)/100</f>
      </c>
      <c r="P62" t="s">
        <v>13</v>
      </c>
    </row>
    <row r="63" spans="1:5" ht="12.75" customHeight="1">
      <c r="A63" s="31" t="s">
        <v>41</v>
      </c>
      <c r="E63" s="32" t="s">
        <v>38</v>
      </c>
    </row>
    <row r="64" spans="1:5" ht="38.25" customHeight="1">
      <c r="A64" s="33" t="s">
        <v>42</v>
      </c>
      <c r="E64" s="34" t="s">
        <v>146</v>
      </c>
    </row>
    <row r="65" spans="1:5" ht="12.75" customHeight="1">
      <c r="A65" t="s">
        <v>44</v>
      </c>
      <c r="E65" s="32" t="s">
        <v>142</v>
      </c>
    </row>
    <row r="66" spans="1:16" ht="12.75" customHeight="1">
      <c r="A66" s="22" t="s">
        <v>36</v>
      </c>
      <c r="B66" s="26" t="s">
        <v>147</v>
      </c>
      <c r="C66" s="26" t="s">
        <v>148</v>
      </c>
      <c r="D66" s="22" t="s">
        <v>38</v>
      </c>
      <c r="E66" s="27" t="s">
        <v>149</v>
      </c>
      <c r="F66" s="28" t="s">
        <v>40</v>
      </c>
      <c r="G66" s="29">
        <v>68.75</v>
      </c>
      <c r="H66" s="30">
        <v>0</v>
      </c>
      <c r="I66" s="30">
        <f>ROUND(ROUND(H66,2)*ROUND(G66,3),2)</f>
      </c>
      <c r="O66">
        <f>(I66*21)/100</f>
      </c>
      <c r="P66" t="s">
        <v>13</v>
      </c>
    </row>
    <row r="67" spans="1:5" ht="12.75" customHeight="1">
      <c r="A67" s="31" t="s">
        <v>41</v>
      </c>
      <c r="E67" s="32" t="s">
        <v>38</v>
      </c>
    </row>
    <row r="68" spans="1:5" ht="216.75" customHeight="1">
      <c r="A68" s="33" t="s">
        <v>42</v>
      </c>
      <c r="E68" s="34" t="s">
        <v>150</v>
      </c>
    </row>
    <row r="69" spans="1:5" ht="255" customHeight="1">
      <c r="A69" t="s">
        <v>44</v>
      </c>
      <c r="E69" s="32" t="s">
        <v>151</v>
      </c>
    </row>
    <row r="70" spans="1:16" ht="12.75" customHeight="1">
      <c r="A70" s="22" t="s">
        <v>36</v>
      </c>
      <c r="B70" s="26" t="s">
        <v>152</v>
      </c>
      <c r="C70" s="26" t="s">
        <v>153</v>
      </c>
      <c r="D70" s="22" t="s">
        <v>38</v>
      </c>
      <c r="E70" s="27" t="s">
        <v>154</v>
      </c>
      <c r="F70" s="28" t="s">
        <v>40</v>
      </c>
      <c r="G70" s="29">
        <v>28</v>
      </c>
      <c r="H70" s="30">
        <v>0</v>
      </c>
      <c r="I70" s="30">
        <f>ROUND(ROUND(H70,2)*ROUND(G70,3),2)</f>
      </c>
      <c r="O70">
        <f>(I70*21)/100</f>
      </c>
      <c r="P70" t="s">
        <v>13</v>
      </c>
    </row>
    <row r="71" spans="1:5" ht="12.75" customHeight="1">
      <c r="A71" s="31" t="s">
        <v>41</v>
      </c>
      <c r="E71" s="32" t="s">
        <v>38</v>
      </c>
    </row>
    <row r="72" spans="1:5" ht="191.25" customHeight="1">
      <c r="A72" s="33" t="s">
        <v>42</v>
      </c>
      <c r="E72" s="34" t="s">
        <v>155</v>
      </c>
    </row>
    <row r="73" spans="1:5" ht="178.5" customHeight="1">
      <c r="A73" t="s">
        <v>44</v>
      </c>
      <c r="E73" s="32" t="s">
        <v>156</v>
      </c>
    </row>
    <row r="74" spans="1:16" ht="12.75" customHeight="1">
      <c r="A74" s="22" t="s">
        <v>36</v>
      </c>
      <c r="B74" s="26" t="s">
        <v>157</v>
      </c>
      <c r="C74" s="26" t="s">
        <v>46</v>
      </c>
      <c r="D74" s="22" t="s">
        <v>38</v>
      </c>
      <c r="E74" s="27" t="s">
        <v>47</v>
      </c>
      <c r="F74" s="28" t="s">
        <v>48</v>
      </c>
      <c r="G74" s="29">
        <v>3701.25</v>
      </c>
      <c r="H74" s="30">
        <v>0</v>
      </c>
      <c r="I74" s="30">
        <f>ROUND(ROUND(H74,2)*ROUND(G74,3),2)</f>
      </c>
      <c r="O74">
        <f>(I74*21)/100</f>
      </c>
      <c r="P74" t="s">
        <v>13</v>
      </c>
    </row>
    <row r="75" spans="1:5" ht="12.75" customHeight="1">
      <c r="A75" s="31" t="s">
        <v>41</v>
      </c>
      <c r="E75" s="32" t="s">
        <v>38</v>
      </c>
    </row>
    <row r="76" spans="1:5" ht="25.5" customHeight="1">
      <c r="A76" s="33" t="s">
        <v>42</v>
      </c>
      <c r="E76" s="34" t="s">
        <v>158</v>
      </c>
    </row>
    <row r="77" spans="1:5" ht="12.75" customHeight="1">
      <c r="A77" t="s">
        <v>44</v>
      </c>
      <c r="E77" s="32" t="s">
        <v>50</v>
      </c>
    </row>
    <row r="78" spans="1:16" ht="12.75" customHeight="1">
      <c r="A78" s="22" t="s">
        <v>36</v>
      </c>
      <c r="B78" s="26" t="s">
        <v>159</v>
      </c>
      <c r="C78" s="26" t="s">
        <v>160</v>
      </c>
      <c r="D78" s="22" t="s">
        <v>38</v>
      </c>
      <c r="E78" s="27" t="s">
        <v>161</v>
      </c>
      <c r="F78" s="28" t="s">
        <v>48</v>
      </c>
      <c r="G78" s="29">
        <v>617</v>
      </c>
      <c r="H78" s="30">
        <v>0</v>
      </c>
      <c r="I78" s="30">
        <f>ROUND(ROUND(H78,2)*ROUND(G78,3),2)</f>
      </c>
      <c r="O78">
        <f>(I78*21)/100</f>
      </c>
      <c r="P78" t="s">
        <v>13</v>
      </c>
    </row>
    <row r="79" spans="1:5" ht="12.75" customHeight="1">
      <c r="A79" s="31" t="s">
        <v>41</v>
      </c>
      <c r="E79" s="32" t="s">
        <v>38</v>
      </c>
    </row>
    <row r="80" spans="1:5" ht="38.25" customHeight="1">
      <c r="A80" s="33" t="s">
        <v>42</v>
      </c>
      <c r="E80" s="34" t="s">
        <v>162</v>
      </c>
    </row>
    <row r="81" spans="1:5" ht="12.75" customHeight="1">
      <c r="A81" t="s">
        <v>44</v>
      </c>
      <c r="E81" s="32" t="s">
        <v>163</v>
      </c>
    </row>
    <row r="82" spans="1:16" ht="12.75" customHeight="1">
      <c r="A82" s="22" t="s">
        <v>36</v>
      </c>
      <c r="B82" s="26" t="s">
        <v>164</v>
      </c>
      <c r="C82" s="26" t="s">
        <v>165</v>
      </c>
      <c r="D82" s="22" t="s">
        <v>38</v>
      </c>
      <c r="E82" s="27" t="s">
        <v>166</v>
      </c>
      <c r="F82" s="28" t="s">
        <v>40</v>
      </c>
      <c r="G82" s="29">
        <v>66</v>
      </c>
      <c r="H82" s="30">
        <v>0</v>
      </c>
      <c r="I82" s="30">
        <f>ROUND(ROUND(H82,2)*ROUND(G82,3),2)</f>
      </c>
      <c r="O82">
        <f>(I82*21)/100</f>
      </c>
      <c r="P82" t="s">
        <v>13</v>
      </c>
    </row>
    <row r="83" spans="1:5" ht="12.75" customHeight="1">
      <c r="A83" s="31" t="s">
        <v>41</v>
      </c>
      <c r="E83" s="32" t="s">
        <v>38</v>
      </c>
    </row>
    <row r="84" spans="1:5" ht="76.5" customHeight="1">
      <c r="A84" s="33" t="s">
        <v>42</v>
      </c>
      <c r="E84" s="34" t="s">
        <v>167</v>
      </c>
    </row>
    <row r="85" spans="1:5" ht="38.25" customHeight="1">
      <c r="A85" t="s">
        <v>44</v>
      </c>
      <c r="E85" s="32" t="s">
        <v>168</v>
      </c>
    </row>
    <row r="86" spans="1:16" ht="12.75" customHeight="1">
      <c r="A86" s="22" t="s">
        <v>36</v>
      </c>
      <c r="B86" s="26" t="s">
        <v>169</v>
      </c>
      <c r="C86" s="26" t="s">
        <v>170</v>
      </c>
      <c r="D86" s="22" t="s">
        <v>38</v>
      </c>
      <c r="E86" s="27" t="s">
        <v>171</v>
      </c>
      <c r="F86" s="28" t="s">
        <v>48</v>
      </c>
      <c r="G86" s="29">
        <v>1393</v>
      </c>
      <c r="H86" s="30">
        <v>0</v>
      </c>
      <c r="I86" s="30">
        <f>ROUND(ROUND(H86,2)*ROUND(G86,3),2)</f>
      </c>
      <c r="O86">
        <f>(I86*21)/100</f>
      </c>
      <c r="P86" t="s">
        <v>13</v>
      </c>
    </row>
    <row r="87" spans="1:5" ht="12.75" customHeight="1">
      <c r="A87" s="31" t="s">
        <v>41</v>
      </c>
      <c r="E87" s="32" t="s">
        <v>38</v>
      </c>
    </row>
    <row r="88" spans="1:5" ht="89.25" customHeight="1">
      <c r="A88" s="33" t="s">
        <v>42</v>
      </c>
      <c r="E88" s="34" t="s">
        <v>172</v>
      </c>
    </row>
    <row r="89" spans="1:5" ht="12.75" customHeight="1">
      <c r="A89" t="s">
        <v>44</v>
      </c>
      <c r="E89" s="32" t="s">
        <v>173</v>
      </c>
    </row>
    <row r="90" spans="1:9" ht="12.75" customHeight="1">
      <c r="A90" s="5" t="s">
        <v>33</v>
      </c>
      <c r="B90" s="5"/>
      <c r="C90" s="23" t="s">
        <v>13</v>
      </c>
      <c r="D90" s="5"/>
      <c r="E90" s="35" t="s">
        <v>51</v>
      </c>
      <c r="F90" s="5"/>
      <c r="G90" s="5"/>
      <c r="H90" s="5"/>
      <c r="I90" s="25">
        <f>0+I91+I95+I99</f>
      </c>
    </row>
    <row r="91" spans="1:16" ht="12.75" customHeight="1">
      <c r="A91" s="22" t="s">
        <v>36</v>
      </c>
      <c r="B91" s="26" t="s">
        <v>174</v>
      </c>
      <c r="C91" s="26" t="s">
        <v>175</v>
      </c>
      <c r="D91" s="22" t="s">
        <v>38</v>
      </c>
      <c r="E91" s="27" t="s">
        <v>176</v>
      </c>
      <c r="F91" s="28" t="s">
        <v>76</v>
      </c>
      <c r="G91" s="29">
        <v>822.5</v>
      </c>
      <c r="H91" s="30">
        <v>0</v>
      </c>
      <c r="I91" s="30">
        <f>ROUND(ROUND(H91,2)*ROUND(G91,3),2)</f>
      </c>
      <c r="O91">
        <f>(I91*21)/100</f>
      </c>
      <c r="P91" t="s">
        <v>13</v>
      </c>
    </row>
    <row r="92" spans="1:5" ht="12.75" customHeight="1">
      <c r="A92" s="31" t="s">
        <v>41</v>
      </c>
      <c r="E92" s="32" t="s">
        <v>38</v>
      </c>
    </row>
    <row r="93" spans="1:5" ht="140.25" customHeight="1">
      <c r="A93" s="33" t="s">
        <v>42</v>
      </c>
      <c r="E93" s="34" t="s">
        <v>177</v>
      </c>
    </row>
    <row r="94" spans="1:5" ht="114.75" customHeight="1">
      <c r="A94" t="s">
        <v>44</v>
      </c>
      <c r="E94" s="32" t="s">
        <v>178</v>
      </c>
    </row>
    <row r="95" spans="1:16" ht="12.75" customHeight="1">
      <c r="A95" s="22" t="s">
        <v>36</v>
      </c>
      <c r="B95" s="26" t="s">
        <v>179</v>
      </c>
      <c r="C95" s="26" t="s">
        <v>52</v>
      </c>
      <c r="D95" s="22" t="s">
        <v>38</v>
      </c>
      <c r="E95" s="27" t="s">
        <v>53</v>
      </c>
      <c r="F95" s="28" t="s">
        <v>40</v>
      </c>
      <c r="G95" s="29">
        <v>463</v>
      </c>
      <c r="H95" s="30">
        <v>0</v>
      </c>
      <c r="I95" s="30">
        <f>ROUND(ROUND(H95,2)*ROUND(G95,3),2)</f>
      </c>
      <c r="O95">
        <f>(I95*21)/100</f>
      </c>
      <c r="P95" t="s">
        <v>13</v>
      </c>
    </row>
    <row r="96" spans="1:5" ht="12.75" customHeight="1">
      <c r="A96" s="31" t="s">
        <v>41</v>
      </c>
      <c r="E96" s="32" t="s">
        <v>38</v>
      </c>
    </row>
    <row r="97" spans="1:5" ht="140.25" customHeight="1">
      <c r="A97" s="33" t="s">
        <v>42</v>
      </c>
      <c r="E97" s="34" t="s">
        <v>180</v>
      </c>
    </row>
    <row r="98" spans="1:5" ht="25.5" customHeight="1">
      <c r="A98" t="s">
        <v>44</v>
      </c>
      <c r="E98" s="32" t="s">
        <v>55</v>
      </c>
    </row>
    <row r="99" spans="1:16" ht="12.75" customHeight="1">
      <c r="A99" s="22" t="s">
        <v>36</v>
      </c>
      <c r="B99" s="26" t="s">
        <v>181</v>
      </c>
      <c r="C99" s="26" t="s">
        <v>56</v>
      </c>
      <c r="D99" s="22" t="s">
        <v>38</v>
      </c>
      <c r="E99" s="27" t="s">
        <v>57</v>
      </c>
      <c r="F99" s="28" t="s">
        <v>48</v>
      </c>
      <c r="G99" s="29">
        <v>3856</v>
      </c>
      <c r="H99" s="30">
        <v>0</v>
      </c>
      <c r="I99" s="30">
        <f>ROUND(ROUND(H99,2)*ROUND(G99,3),2)</f>
      </c>
      <c r="O99">
        <f>(I99*21)/100</f>
      </c>
      <c r="P99" t="s">
        <v>13</v>
      </c>
    </row>
    <row r="100" spans="1:5" ht="12.75" customHeight="1">
      <c r="A100" s="31" t="s">
        <v>41</v>
      </c>
      <c r="E100" s="32" t="s">
        <v>38</v>
      </c>
    </row>
    <row r="101" spans="1:5" ht="153" customHeight="1">
      <c r="A101" s="33" t="s">
        <v>42</v>
      </c>
      <c r="E101" s="34" t="s">
        <v>182</v>
      </c>
    </row>
    <row r="102" spans="1:5" ht="102" customHeight="1">
      <c r="A102" t="s">
        <v>44</v>
      </c>
      <c r="E102" s="32" t="s">
        <v>59</v>
      </c>
    </row>
    <row r="103" spans="1:9" ht="12.75" customHeight="1">
      <c r="A103" s="5" t="s">
        <v>33</v>
      </c>
      <c r="B103" s="5"/>
      <c r="C103" s="23" t="s">
        <v>25</v>
      </c>
      <c r="D103" s="5"/>
      <c r="E103" s="35" t="s">
        <v>60</v>
      </c>
      <c r="F103" s="5"/>
      <c r="G103" s="5"/>
      <c r="H103" s="5"/>
      <c r="I103" s="25">
        <f>0+I104+I108+I112+I116+I120+I124</f>
      </c>
    </row>
    <row r="104" spans="1:16" ht="12.75" customHeight="1">
      <c r="A104" s="22" t="s">
        <v>36</v>
      </c>
      <c r="B104" s="26" t="s">
        <v>183</v>
      </c>
      <c r="C104" s="26" t="s">
        <v>61</v>
      </c>
      <c r="D104" s="22" t="s">
        <v>38</v>
      </c>
      <c r="E104" s="27" t="s">
        <v>62</v>
      </c>
      <c r="F104" s="28" t="s">
        <v>40</v>
      </c>
      <c r="G104" s="29">
        <v>1230</v>
      </c>
      <c r="H104" s="30">
        <v>0</v>
      </c>
      <c r="I104" s="30">
        <f>ROUND(ROUND(H104,2)*ROUND(G104,3),2)</f>
      </c>
      <c r="O104">
        <f>(I104*21)/100</f>
      </c>
      <c r="P104" t="s">
        <v>13</v>
      </c>
    </row>
    <row r="105" spans="1:5" ht="12.75" customHeight="1">
      <c r="A105" s="31" t="s">
        <v>41</v>
      </c>
      <c r="E105" s="32" t="s">
        <v>38</v>
      </c>
    </row>
    <row r="106" spans="1:5" ht="191.25" customHeight="1">
      <c r="A106" s="33" t="s">
        <v>42</v>
      </c>
      <c r="E106" s="34" t="s">
        <v>184</v>
      </c>
    </row>
    <row r="107" spans="1:5" ht="51" customHeight="1">
      <c r="A107" t="s">
        <v>44</v>
      </c>
      <c r="E107" s="32" t="s">
        <v>64</v>
      </c>
    </row>
    <row r="108" spans="1:16" ht="12.75" customHeight="1">
      <c r="A108" s="22" t="s">
        <v>36</v>
      </c>
      <c r="B108" s="26" t="s">
        <v>185</v>
      </c>
      <c r="C108" s="26" t="s">
        <v>186</v>
      </c>
      <c r="D108" s="22" t="s">
        <v>38</v>
      </c>
      <c r="E108" s="27" t="s">
        <v>187</v>
      </c>
      <c r="F108" s="28" t="s">
        <v>40</v>
      </c>
      <c r="G108" s="29">
        <v>104</v>
      </c>
      <c r="H108" s="30">
        <v>0</v>
      </c>
      <c r="I108" s="30">
        <f>ROUND(ROUND(H108,2)*ROUND(G108,3),2)</f>
      </c>
      <c r="O108">
        <f>(I108*21)/100</f>
      </c>
      <c r="P108" t="s">
        <v>13</v>
      </c>
    </row>
    <row r="109" spans="1:5" ht="12.75" customHeight="1">
      <c r="A109" s="31" t="s">
        <v>41</v>
      </c>
      <c r="E109" s="32" t="s">
        <v>38</v>
      </c>
    </row>
    <row r="110" spans="1:5" ht="63.75" customHeight="1">
      <c r="A110" s="33" t="s">
        <v>42</v>
      </c>
      <c r="E110" s="34" t="s">
        <v>188</v>
      </c>
    </row>
    <row r="111" spans="1:5" ht="38.25" customHeight="1">
      <c r="A111" t="s">
        <v>44</v>
      </c>
      <c r="E111" s="32" t="s">
        <v>189</v>
      </c>
    </row>
    <row r="112" spans="1:16" ht="12.75" customHeight="1">
      <c r="A112" s="22" t="s">
        <v>36</v>
      </c>
      <c r="B112" s="26" t="s">
        <v>190</v>
      </c>
      <c r="C112" s="26" t="s">
        <v>65</v>
      </c>
      <c r="D112" s="22" t="s">
        <v>38</v>
      </c>
      <c r="E112" s="27" t="s">
        <v>66</v>
      </c>
      <c r="F112" s="28" t="s">
        <v>40</v>
      </c>
      <c r="G112" s="29">
        <v>117.75</v>
      </c>
      <c r="H112" s="30">
        <v>0</v>
      </c>
      <c r="I112" s="30">
        <f>ROUND(ROUND(H112,2)*ROUND(G112,3),2)</f>
      </c>
      <c r="O112">
        <f>(I112*21)/100</f>
      </c>
      <c r="P112" t="s">
        <v>13</v>
      </c>
    </row>
    <row r="113" spans="1:5" ht="12.75" customHeight="1">
      <c r="A113" s="31" t="s">
        <v>41</v>
      </c>
      <c r="E113" s="32" t="s">
        <v>38</v>
      </c>
    </row>
    <row r="114" spans="1:5" ht="76.5" customHeight="1">
      <c r="A114" s="33" t="s">
        <v>42</v>
      </c>
      <c r="E114" s="34" t="s">
        <v>191</v>
      </c>
    </row>
    <row r="115" spans="1:5" ht="89.25" customHeight="1">
      <c r="A115" t="s">
        <v>44</v>
      </c>
      <c r="E115" s="32" t="s">
        <v>68</v>
      </c>
    </row>
    <row r="116" spans="1:16" ht="12.75" customHeight="1">
      <c r="A116" s="22" t="s">
        <v>36</v>
      </c>
      <c r="B116" s="26" t="s">
        <v>192</v>
      </c>
      <c r="C116" s="26" t="s">
        <v>70</v>
      </c>
      <c r="D116" s="22" t="s">
        <v>38</v>
      </c>
      <c r="E116" s="27" t="s">
        <v>71</v>
      </c>
      <c r="F116" s="28" t="s">
        <v>40</v>
      </c>
      <c r="G116" s="29">
        <v>172.25</v>
      </c>
      <c r="H116" s="30">
        <v>0</v>
      </c>
      <c r="I116" s="30">
        <f>ROUND(ROUND(H116,2)*ROUND(G116,3),2)</f>
      </c>
      <c r="O116">
        <f>(I116*21)/100</f>
      </c>
      <c r="P116" t="s">
        <v>13</v>
      </c>
    </row>
    <row r="117" spans="1:5" ht="12.75" customHeight="1">
      <c r="A117" s="31" t="s">
        <v>41</v>
      </c>
      <c r="E117" s="32" t="s">
        <v>38</v>
      </c>
    </row>
    <row r="118" spans="1:5" ht="89.25" customHeight="1">
      <c r="A118" s="33" t="s">
        <v>42</v>
      </c>
      <c r="E118" s="34" t="s">
        <v>193</v>
      </c>
    </row>
    <row r="119" spans="1:5" ht="89.25" customHeight="1">
      <c r="A119" t="s">
        <v>44</v>
      </c>
      <c r="E119" s="32" t="s">
        <v>68</v>
      </c>
    </row>
    <row r="120" spans="1:16" ht="12.75" customHeight="1">
      <c r="A120" s="22" t="s">
        <v>36</v>
      </c>
      <c r="B120" s="26" t="s">
        <v>194</v>
      </c>
      <c r="C120" s="26" t="s">
        <v>195</v>
      </c>
      <c r="D120" s="22" t="s">
        <v>38</v>
      </c>
      <c r="E120" s="27" t="s">
        <v>196</v>
      </c>
      <c r="F120" s="28" t="s">
        <v>48</v>
      </c>
      <c r="G120" s="29">
        <v>24.5</v>
      </c>
      <c r="H120" s="30">
        <v>0</v>
      </c>
      <c r="I120" s="30">
        <f>ROUND(ROUND(H120,2)*ROUND(G120,3),2)</f>
      </c>
      <c r="O120">
        <f>(I120*21)/100</f>
      </c>
      <c r="P120" t="s">
        <v>13</v>
      </c>
    </row>
    <row r="121" spans="1:5" ht="12.75" customHeight="1">
      <c r="A121" s="31" t="s">
        <v>41</v>
      </c>
      <c r="E121" s="32" t="s">
        <v>38</v>
      </c>
    </row>
    <row r="122" spans="1:5" ht="102" customHeight="1">
      <c r="A122" s="33" t="s">
        <v>42</v>
      </c>
      <c r="E122" s="34" t="s">
        <v>197</v>
      </c>
    </row>
    <row r="123" spans="1:5" ht="89.25" customHeight="1">
      <c r="A123" t="s">
        <v>44</v>
      </c>
      <c r="E123" s="32" t="s">
        <v>198</v>
      </c>
    </row>
    <row r="124" spans="1:16" ht="12.75" customHeight="1">
      <c r="A124" s="22" t="s">
        <v>36</v>
      </c>
      <c r="B124" s="26" t="s">
        <v>199</v>
      </c>
      <c r="C124" s="26" t="s">
        <v>74</v>
      </c>
      <c r="D124" s="22" t="s">
        <v>38</v>
      </c>
      <c r="E124" s="27" t="s">
        <v>75</v>
      </c>
      <c r="F124" s="28" t="s">
        <v>76</v>
      </c>
      <c r="G124" s="29">
        <v>53.5</v>
      </c>
      <c r="H124" s="30">
        <v>0</v>
      </c>
      <c r="I124" s="30">
        <f>ROUND(ROUND(H124,2)*ROUND(G124,3),2)</f>
      </c>
      <c r="O124">
        <f>(I124*21)/100</f>
      </c>
      <c r="P124" t="s">
        <v>13</v>
      </c>
    </row>
    <row r="125" spans="1:5" ht="12.75" customHeight="1">
      <c r="A125" s="31" t="s">
        <v>41</v>
      </c>
      <c r="E125" s="32" t="s">
        <v>38</v>
      </c>
    </row>
    <row r="126" spans="1:5" ht="63.75" customHeight="1">
      <c r="A126" s="33" t="s">
        <v>42</v>
      </c>
      <c r="E126" s="34" t="s">
        <v>200</v>
      </c>
    </row>
    <row r="127" spans="1:5" ht="38.25" customHeight="1">
      <c r="A127" t="s">
        <v>44</v>
      </c>
      <c r="E127" s="32" t="s">
        <v>78</v>
      </c>
    </row>
    <row r="128" spans="1:9" ht="12.75" customHeight="1">
      <c r="A128" s="5" t="s">
        <v>33</v>
      </c>
      <c r="B128" s="5"/>
      <c r="C128" s="23" t="s">
        <v>73</v>
      </c>
      <c r="D128" s="5"/>
      <c r="E128" s="35" t="s">
        <v>201</v>
      </c>
      <c r="F128" s="5"/>
      <c r="G128" s="5"/>
      <c r="H128" s="5"/>
      <c r="I128" s="25">
        <f>0+I129+I133+I137+I141+I145+I149</f>
      </c>
    </row>
    <row r="129" spans="1:16" ht="12.75" customHeight="1">
      <c r="A129" s="22" t="s">
        <v>36</v>
      </c>
      <c r="B129" s="26" t="s">
        <v>202</v>
      </c>
      <c r="C129" s="26" t="s">
        <v>203</v>
      </c>
      <c r="D129" s="22" t="s">
        <v>38</v>
      </c>
      <c r="E129" s="27" t="s">
        <v>204</v>
      </c>
      <c r="F129" s="28" t="s">
        <v>76</v>
      </c>
      <c r="G129" s="29">
        <v>1.5</v>
      </c>
      <c r="H129" s="30">
        <v>0</v>
      </c>
      <c r="I129" s="30">
        <f>ROUND(ROUND(H129,2)*ROUND(G129,3),2)</f>
      </c>
      <c r="O129">
        <f>(I129*21)/100</f>
      </c>
      <c r="P129" t="s">
        <v>13</v>
      </c>
    </row>
    <row r="130" spans="1:5" ht="12.75" customHeight="1">
      <c r="A130" s="31" t="s">
        <v>41</v>
      </c>
      <c r="E130" s="32" t="s">
        <v>38</v>
      </c>
    </row>
    <row r="131" spans="1:5" ht="76.5" customHeight="1">
      <c r="A131" s="33" t="s">
        <v>42</v>
      </c>
      <c r="E131" s="34" t="s">
        <v>205</v>
      </c>
    </row>
    <row r="132" spans="1:5" ht="165.75" customHeight="1">
      <c r="A132" t="s">
        <v>44</v>
      </c>
      <c r="E132" s="32" t="s">
        <v>206</v>
      </c>
    </row>
    <row r="133" spans="1:16" ht="12.75" customHeight="1">
      <c r="A133" s="22" t="s">
        <v>36</v>
      </c>
      <c r="B133" s="26" t="s">
        <v>207</v>
      </c>
      <c r="C133" s="26" t="s">
        <v>208</v>
      </c>
      <c r="D133" s="22" t="s">
        <v>38</v>
      </c>
      <c r="E133" s="27" t="s">
        <v>209</v>
      </c>
      <c r="F133" s="28" t="s">
        <v>76</v>
      </c>
      <c r="G133" s="29">
        <v>130</v>
      </c>
      <c r="H133" s="30">
        <v>0</v>
      </c>
      <c r="I133" s="30">
        <f>ROUND(ROUND(H133,2)*ROUND(G133,3),2)</f>
      </c>
      <c r="O133">
        <f>(I133*21)/100</f>
      </c>
      <c r="P133" t="s">
        <v>13</v>
      </c>
    </row>
    <row r="134" spans="1:5" ht="12.75" customHeight="1">
      <c r="A134" s="31" t="s">
        <v>41</v>
      </c>
      <c r="E134" s="32" t="s">
        <v>38</v>
      </c>
    </row>
    <row r="135" spans="1:5" ht="102" customHeight="1">
      <c r="A135" s="33" t="s">
        <v>42</v>
      </c>
      <c r="E135" s="34" t="s">
        <v>210</v>
      </c>
    </row>
    <row r="136" spans="1:5" ht="165.75" customHeight="1">
      <c r="A136" t="s">
        <v>44</v>
      </c>
      <c r="E136" s="32" t="s">
        <v>206</v>
      </c>
    </row>
    <row r="137" spans="1:16" ht="12.75" customHeight="1">
      <c r="A137" s="22" t="s">
        <v>36</v>
      </c>
      <c r="B137" s="26" t="s">
        <v>211</v>
      </c>
      <c r="C137" s="26" t="s">
        <v>212</v>
      </c>
      <c r="D137" s="22" t="s">
        <v>38</v>
      </c>
      <c r="E137" s="27" t="s">
        <v>213</v>
      </c>
      <c r="F137" s="28" t="s">
        <v>82</v>
      </c>
      <c r="G137" s="29">
        <v>5</v>
      </c>
      <c r="H137" s="30">
        <v>0</v>
      </c>
      <c r="I137" s="30">
        <f>ROUND(ROUND(H137,2)*ROUND(G137,3),2)</f>
      </c>
      <c r="O137">
        <f>(I137*21)/100</f>
      </c>
      <c r="P137" t="s">
        <v>13</v>
      </c>
    </row>
    <row r="138" spans="1:5" ht="12.75" customHeight="1">
      <c r="A138" s="31" t="s">
        <v>41</v>
      </c>
      <c r="E138" s="32" t="s">
        <v>38</v>
      </c>
    </row>
    <row r="139" spans="1:5" ht="38.25" customHeight="1">
      <c r="A139" s="33" t="s">
        <v>42</v>
      </c>
      <c r="E139" s="34" t="s">
        <v>214</v>
      </c>
    </row>
    <row r="140" spans="1:5" ht="191.25" customHeight="1">
      <c r="A140" t="s">
        <v>44</v>
      </c>
      <c r="E140" s="32" t="s">
        <v>215</v>
      </c>
    </row>
    <row r="141" spans="1:16" ht="12.75" customHeight="1">
      <c r="A141" s="22" t="s">
        <v>36</v>
      </c>
      <c r="B141" s="26" t="s">
        <v>216</v>
      </c>
      <c r="C141" s="26" t="s">
        <v>217</v>
      </c>
      <c r="D141" s="22" t="s">
        <v>38</v>
      </c>
      <c r="E141" s="27" t="s">
        <v>218</v>
      </c>
      <c r="F141" s="28" t="s">
        <v>82</v>
      </c>
      <c r="G141" s="29">
        <v>7</v>
      </c>
      <c r="H141" s="30">
        <v>0</v>
      </c>
      <c r="I141" s="30">
        <f>ROUND(ROUND(H141,2)*ROUND(G141,3),2)</f>
      </c>
      <c r="O141">
        <f>(I141*21)/100</f>
      </c>
      <c r="P141" t="s">
        <v>13</v>
      </c>
    </row>
    <row r="142" spans="1:5" ht="12.75" customHeight="1">
      <c r="A142" s="31" t="s">
        <v>41</v>
      </c>
      <c r="E142" s="32" t="s">
        <v>38</v>
      </c>
    </row>
    <row r="143" spans="1:5" ht="51" customHeight="1">
      <c r="A143" s="33" t="s">
        <v>42</v>
      </c>
      <c r="E143" s="34" t="s">
        <v>219</v>
      </c>
    </row>
    <row r="144" spans="1:5" ht="89.25" customHeight="1">
      <c r="A144" t="s">
        <v>44</v>
      </c>
      <c r="E144" s="32" t="s">
        <v>220</v>
      </c>
    </row>
    <row r="145" spans="1:16" ht="12.75" customHeight="1">
      <c r="A145" s="22" t="s">
        <v>36</v>
      </c>
      <c r="B145" s="26" t="s">
        <v>221</v>
      </c>
      <c r="C145" s="26" t="s">
        <v>222</v>
      </c>
      <c r="D145" s="22" t="s">
        <v>38</v>
      </c>
      <c r="E145" s="27" t="s">
        <v>223</v>
      </c>
      <c r="F145" s="28" t="s">
        <v>82</v>
      </c>
      <c r="G145" s="29">
        <v>2</v>
      </c>
      <c r="H145" s="30">
        <v>0</v>
      </c>
      <c r="I145" s="30">
        <f>ROUND(ROUND(H145,2)*ROUND(G145,3),2)</f>
      </c>
      <c r="O145">
        <f>(I145*21)/100</f>
      </c>
      <c r="P145" t="s">
        <v>13</v>
      </c>
    </row>
    <row r="146" spans="1:5" ht="12.75" customHeight="1">
      <c r="A146" s="31" t="s">
        <v>41</v>
      </c>
      <c r="E146" s="32" t="s">
        <v>38</v>
      </c>
    </row>
    <row r="147" spans="1:5" ht="63.75" customHeight="1">
      <c r="A147" s="33" t="s">
        <v>42</v>
      </c>
      <c r="E147" s="34" t="s">
        <v>224</v>
      </c>
    </row>
    <row r="148" spans="1:5" ht="153" customHeight="1">
      <c r="A148" t="s">
        <v>44</v>
      </c>
      <c r="E148" s="32" t="s">
        <v>225</v>
      </c>
    </row>
    <row r="149" spans="1:16" ht="12.75" customHeight="1">
      <c r="A149" s="22" t="s">
        <v>36</v>
      </c>
      <c r="B149" s="26" t="s">
        <v>226</v>
      </c>
      <c r="C149" s="26" t="s">
        <v>227</v>
      </c>
      <c r="D149" s="22" t="s">
        <v>38</v>
      </c>
      <c r="E149" s="27" t="s">
        <v>228</v>
      </c>
      <c r="F149" s="28" t="s">
        <v>82</v>
      </c>
      <c r="G149" s="29">
        <v>1</v>
      </c>
      <c r="H149" s="30">
        <v>0</v>
      </c>
      <c r="I149" s="30">
        <f>ROUND(ROUND(H149,2)*ROUND(G149,3),2)</f>
      </c>
      <c r="O149">
        <f>(I149*21)/100</f>
      </c>
      <c r="P149" t="s">
        <v>13</v>
      </c>
    </row>
    <row r="150" spans="1:5" ht="12.75" customHeight="1">
      <c r="A150" s="31" t="s">
        <v>41</v>
      </c>
      <c r="E150" s="32" t="s">
        <v>38</v>
      </c>
    </row>
    <row r="151" spans="1:5" ht="63.75" customHeight="1">
      <c r="A151" s="33" t="s">
        <v>42</v>
      </c>
      <c r="E151" s="34" t="s">
        <v>229</v>
      </c>
    </row>
    <row r="152" spans="1:5" ht="63.75" customHeight="1">
      <c r="A152" t="s">
        <v>44</v>
      </c>
      <c r="E152" s="32" t="s">
        <v>230</v>
      </c>
    </row>
    <row r="153" spans="1:9" ht="12.75" customHeight="1">
      <c r="A153" s="5" t="s">
        <v>33</v>
      </c>
      <c r="B153" s="5"/>
      <c r="C153" s="23" t="s">
        <v>30</v>
      </c>
      <c r="D153" s="5"/>
      <c r="E153" s="35" t="s">
        <v>79</v>
      </c>
      <c r="F153" s="5"/>
      <c r="G153" s="5"/>
      <c r="H153" s="5"/>
      <c r="I153" s="25">
        <f>0+I154+I158+I162+I166+I170+I174+I178+I182+I186+I190+I194+I198+I202</f>
      </c>
    </row>
    <row r="154" spans="1:16" ht="12.75" customHeight="1">
      <c r="A154" s="22" t="s">
        <v>36</v>
      </c>
      <c r="B154" s="26" t="s">
        <v>231</v>
      </c>
      <c r="C154" s="26" t="s">
        <v>232</v>
      </c>
      <c r="D154" s="22" t="s">
        <v>38</v>
      </c>
      <c r="E154" s="27" t="s">
        <v>233</v>
      </c>
      <c r="F154" s="28" t="s">
        <v>76</v>
      </c>
      <c r="G154" s="29">
        <v>6</v>
      </c>
      <c r="H154" s="30">
        <v>0</v>
      </c>
      <c r="I154" s="30">
        <f>ROUND(ROUND(H154,2)*ROUND(G154,3),2)</f>
      </c>
      <c r="O154">
        <f>(I154*21)/100</f>
      </c>
      <c r="P154" t="s">
        <v>13</v>
      </c>
    </row>
    <row r="155" spans="1:5" ht="12.75" customHeight="1">
      <c r="A155" s="31" t="s">
        <v>41</v>
      </c>
      <c r="E155" s="32" t="s">
        <v>38</v>
      </c>
    </row>
    <row r="156" spans="1:5" ht="102" customHeight="1">
      <c r="A156" s="33" t="s">
        <v>42</v>
      </c>
      <c r="E156" s="34" t="s">
        <v>234</v>
      </c>
    </row>
    <row r="157" spans="1:5" ht="12.75" customHeight="1">
      <c r="A157" t="s">
        <v>44</v>
      </c>
      <c r="E157" s="32" t="s">
        <v>235</v>
      </c>
    </row>
    <row r="158" spans="1:16" ht="12.75" customHeight="1">
      <c r="A158" s="22" t="s">
        <v>36</v>
      </c>
      <c r="B158" s="26" t="s">
        <v>236</v>
      </c>
      <c r="C158" s="26" t="s">
        <v>237</v>
      </c>
      <c r="D158" s="22" t="s">
        <v>38</v>
      </c>
      <c r="E158" s="27" t="s">
        <v>238</v>
      </c>
      <c r="F158" s="28" t="s">
        <v>82</v>
      </c>
      <c r="G158" s="29">
        <v>24</v>
      </c>
      <c r="H158" s="30">
        <v>0</v>
      </c>
      <c r="I158" s="30">
        <f>ROUND(ROUND(H158,2)*ROUND(G158,3),2)</f>
      </c>
      <c r="O158">
        <f>(I158*21)/100</f>
      </c>
      <c r="P158" t="s">
        <v>13</v>
      </c>
    </row>
    <row r="159" spans="1:5" ht="12.75" customHeight="1">
      <c r="A159" s="31" t="s">
        <v>41</v>
      </c>
      <c r="E159" s="32" t="s">
        <v>38</v>
      </c>
    </row>
    <row r="160" spans="1:5" ht="76.5" customHeight="1">
      <c r="A160" s="33" t="s">
        <v>42</v>
      </c>
      <c r="E160" s="34" t="s">
        <v>239</v>
      </c>
    </row>
    <row r="161" spans="1:5" ht="25.5" customHeight="1">
      <c r="A161" t="s">
        <v>44</v>
      </c>
      <c r="E161" s="32" t="s">
        <v>240</v>
      </c>
    </row>
    <row r="162" spans="1:16" ht="12.75" customHeight="1">
      <c r="A162" s="22" t="s">
        <v>36</v>
      </c>
      <c r="B162" s="26" t="s">
        <v>241</v>
      </c>
      <c r="C162" s="26" t="s">
        <v>242</v>
      </c>
      <c r="D162" s="22" t="s">
        <v>38</v>
      </c>
      <c r="E162" s="27" t="s">
        <v>243</v>
      </c>
      <c r="F162" s="28" t="s">
        <v>48</v>
      </c>
      <c r="G162" s="29">
        <v>4</v>
      </c>
      <c r="H162" s="30">
        <v>0</v>
      </c>
      <c r="I162" s="30">
        <f>ROUND(ROUND(H162,2)*ROUND(G162,3),2)</f>
      </c>
      <c r="O162">
        <f>(I162*21)/100</f>
      </c>
      <c r="P162" t="s">
        <v>13</v>
      </c>
    </row>
    <row r="163" spans="1:5" ht="12.75" customHeight="1">
      <c r="A163" s="31" t="s">
        <v>41</v>
      </c>
      <c r="E163" s="32" t="s">
        <v>38</v>
      </c>
    </row>
    <row r="164" spans="1:5" ht="38.25" customHeight="1">
      <c r="A164" s="33" t="s">
        <v>42</v>
      </c>
      <c r="E164" s="34" t="s">
        <v>244</v>
      </c>
    </row>
    <row r="165" spans="1:5" ht="38.25" customHeight="1">
      <c r="A165" t="s">
        <v>44</v>
      </c>
      <c r="E165" s="32" t="s">
        <v>245</v>
      </c>
    </row>
    <row r="166" spans="1:16" ht="12.75" customHeight="1">
      <c r="A166" s="22" t="s">
        <v>36</v>
      </c>
      <c r="B166" s="26" t="s">
        <v>246</v>
      </c>
      <c r="C166" s="26" t="s">
        <v>247</v>
      </c>
      <c r="D166" s="22" t="s">
        <v>38</v>
      </c>
      <c r="E166" s="27" t="s">
        <v>248</v>
      </c>
      <c r="F166" s="28" t="s">
        <v>76</v>
      </c>
      <c r="G166" s="29">
        <v>47</v>
      </c>
      <c r="H166" s="30">
        <v>0</v>
      </c>
      <c r="I166" s="30">
        <f>ROUND(ROUND(H166,2)*ROUND(G166,3),2)</f>
      </c>
      <c r="O166">
        <f>(I166*21)/100</f>
      </c>
      <c r="P166" t="s">
        <v>13</v>
      </c>
    </row>
    <row r="167" spans="1:5" ht="12.75" customHeight="1">
      <c r="A167" s="31" t="s">
        <v>41</v>
      </c>
      <c r="E167" s="32" t="s">
        <v>38</v>
      </c>
    </row>
    <row r="168" spans="1:5" ht="38.25" customHeight="1">
      <c r="A168" s="33" t="s">
        <v>42</v>
      </c>
      <c r="E168" s="34" t="s">
        <v>249</v>
      </c>
    </row>
    <row r="169" spans="1:5" ht="38.25" customHeight="1">
      <c r="A169" t="s">
        <v>44</v>
      </c>
      <c r="E169" s="32" t="s">
        <v>250</v>
      </c>
    </row>
    <row r="170" spans="1:16" ht="12.75" customHeight="1">
      <c r="A170" s="22" t="s">
        <v>36</v>
      </c>
      <c r="B170" s="26" t="s">
        <v>251</v>
      </c>
      <c r="C170" s="26" t="s">
        <v>252</v>
      </c>
      <c r="D170" s="22" t="s">
        <v>38</v>
      </c>
      <c r="E170" s="27" t="s">
        <v>253</v>
      </c>
      <c r="F170" s="28" t="s">
        <v>76</v>
      </c>
      <c r="G170" s="29">
        <v>156</v>
      </c>
      <c r="H170" s="30">
        <v>0</v>
      </c>
      <c r="I170" s="30">
        <f>ROUND(ROUND(H170,2)*ROUND(G170,3),2)</f>
      </c>
      <c r="O170">
        <f>(I170*21)/100</f>
      </c>
      <c r="P170" t="s">
        <v>13</v>
      </c>
    </row>
    <row r="171" spans="1:5" ht="12.75" customHeight="1">
      <c r="A171" s="31" t="s">
        <v>41</v>
      </c>
      <c r="E171" s="32" t="s">
        <v>38</v>
      </c>
    </row>
    <row r="172" spans="1:5" ht="89.25" customHeight="1">
      <c r="A172" s="33" t="s">
        <v>42</v>
      </c>
      <c r="E172" s="34" t="s">
        <v>254</v>
      </c>
    </row>
    <row r="173" spans="1:5" ht="38.25" customHeight="1">
      <c r="A173" t="s">
        <v>44</v>
      </c>
      <c r="E173" s="32" t="s">
        <v>250</v>
      </c>
    </row>
    <row r="174" spans="1:16" ht="12.75" customHeight="1">
      <c r="A174" s="22" t="s">
        <v>36</v>
      </c>
      <c r="B174" s="26" t="s">
        <v>255</v>
      </c>
      <c r="C174" s="26" t="s">
        <v>256</v>
      </c>
      <c r="D174" s="22" t="s">
        <v>38</v>
      </c>
      <c r="E174" s="27" t="s">
        <v>257</v>
      </c>
      <c r="F174" s="28" t="s">
        <v>76</v>
      </c>
      <c r="G174" s="29">
        <v>27</v>
      </c>
      <c r="H174" s="30">
        <v>0</v>
      </c>
      <c r="I174" s="30">
        <f>ROUND(ROUND(H174,2)*ROUND(G174,3),2)</f>
      </c>
      <c r="O174">
        <f>(I174*21)/100</f>
      </c>
      <c r="P174" t="s">
        <v>13</v>
      </c>
    </row>
    <row r="175" spans="1:5" ht="12.75" customHeight="1">
      <c r="A175" s="31" t="s">
        <v>41</v>
      </c>
      <c r="E175" s="32" t="s">
        <v>38</v>
      </c>
    </row>
    <row r="176" spans="1:5" ht="102" customHeight="1">
      <c r="A176" s="33" t="s">
        <v>42</v>
      </c>
      <c r="E176" s="34" t="s">
        <v>258</v>
      </c>
    </row>
    <row r="177" spans="1:5" ht="51" customHeight="1">
      <c r="A177" t="s">
        <v>44</v>
      </c>
      <c r="E177" s="32" t="s">
        <v>259</v>
      </c>
    </row>
    <row r="178" spans="1:16" ht="12.75" customHeight="1">
      <c r="A178" s="22" t="s">
        <v>36</v>
      </c>
      <c r="B178" s="26" t="s">
        <v>192</v>
      </c>
      <c r="C178" s="26" t="s">
        <v>260</v>
      </c>
      <c r="D178" s="22" t="s">
        <v>38</v>
      </c>
      <c r="E178" s="27" t="s">
        <v>261</v>
      </c>
      <c r="F178" s="28" t="s">
        <v>82</v>
      </c>
      <c r="G178" s="29">
        <v>8</v>
      </c>
      <c r="H178" s="30">
        <v>0</v>
      </c>
      <c r="I178" s="30">
        <f>ROUND(ROUND(H178,2)*ROUND(G178,3),2)</f>
      </c>
      <c r="O178">
        <f>(I178*21)/100</f>
      </c>
      <c r="P178" t="s">
        <v>13</v>
      </c>
    </row>
    <row r="179" spans="1:5" ht="12.75" customHeight="1">
      <c r="A179" s="31" t="s">
        <v>41</v>
      </c>
      <c r="E179" s="32" t="s">
        <v>38</v>
      </c>
    </row>
    <row r="180" spans="1:5" ht="89.25" customHeight="1">
      <c r="A180" s="33" t="s">
        <v>42</v>
      </c>
      <c r="E180" s="34" t="s">
        <v>262</v>
      </c>
    </row>
    <row r="181" spans="1:5" ht="63.75" customHeight="1">
      <c r="A181" t="s">
        <v>44</v>
      </c>
      <c r="E181" s="32" t="s">
        <v>263</v>
      </c>
    </row>
    <row r="182" spans="1:16" ht="12.75" customHeight="1">
      <c r="A182" s="22" t="s">
        <v>36</v>
      </c>
      <c r="B182" s="26" t="s">
        <v>241</v>
      </c>
      <c r="C182" s="26" t="s">
        <v>85</v>
      </c>
      <c r="D182" s="22" t="s">
        <v>38</v>
      </c>
      <c r="E182" s="27" t="s">
        <v>86</v>
      </c>
      <c r="F182" s="28" t="s">
        <v>76</v>
      </c>
      <c r="G182" s="29">
        <v>53.5</v>
      </c>
      <c r="H182" s="30">
        <v>0</v>
      </c>
      <c r="I182" s="30">
        <f>ROUND(ROUND(H182,2)*ROUND(G182,3),2)</f>
      </c>
      <c r="O182">
        <f>(I182*21)/100</f>
      </c>
      <c r="P182" t="s">
        <v>13</v>
      </c>
    </row>
    <row r="183" spans="1:5" ht="12.75" customHeight="1">
      <c r="A183" s="31" t="s">
        <v>41</v>
      </c>
      <c r="E183" s="32" t="s">
        <v>38</v>
      </c>
    </row>
    <row r="184" spans="1:5" ht="51" customHeight="1">
      <c r="A184" s="33" t="s">
        <v>42</v>
      </c>
      <c r="E184" s="34" t="s">
        <v>264</v>
      </c>
    </row>
    <row r="185" spans="1:5" ht="12.75" customHeight="1">
      <c r="A185" t="s">
        <v>44</v>
      </c>
      <c r="E185" s="32" t="s">
        <v>88</v>
      </c>
    </row>
    <row r="186" spans="1:16" ht="12.75" customHeight="1">
      <c r="A186" s="22" t="s">
        <v>36</v>
      </c>
      <c r="B186" s="26" t="s">
        <v>246</v>
      </c>
      <c r="C186" s="26" t="s">
        <v>265</v>
      </c>
      <c r="D186" s="22" t="s">
        <v>38</v>
      </c>
      <c r="E186" s="27" t="s">
        <v>266</v>
      </c>
      <c r="F186" s="28" t="s">
        <v>76</v>
      </c>
      <c r="G186" s="29">
        <v>83</v>
      </c>
      <c r="H186" s="30">
        <v>0</v>
      </c>
      <c r="I186" s="30">
        <f>ROUND(ROUND(H186,2)*ROUND(G186,3),2)</f>
      </c>
      <c r="O186">
        <f>(I186*21)/100</f>
      </c>
      <c r="P186" t="s">
        <v>13</v>
      </c>
    </row>
    <row r="187" spans="1:5" ht="12.75" customHeight="1">
      <c r="A187" s="31" t="s">
        <v>41</v>
      </c>
      <c r="E187" s="32" t="s">
        <v>38</v>
      </c>
    </row>
    <row r="188" spans="1:5" ht="51" customHeight="1">
      <c r="A188" s="33" t="s">
        <v>42</v>
      </c>
      <c r="E188" s="34" t="s">
        <v>267</v>
      </c>
    </row>
    <row r="189" spans="1:5" ht="76.5" customHeight="1">
      <c r="A189" t="s">
        <v>44</v>
      </c>
      <c r="E189" s="32" t="s">
        <v>268</v>
      </c>
    </row>
    <row r="190" spans="1:16" ht="12.75" customHeight="1">
      <c r="A190" s="22" t="s">
        <v>36</v>
      </c>
      <c r="B190" s="26" t="s">
        <v>251</v>
      </c>
      <c r="C190" s="26" t="s">
        <v>269</v>
      </c>
      <c r="D190" s="22" t="s">
        <v>38</v>
      </c>
      <c r="E190" s="27" t="s">
        <v>270</v>
      </c>
      <c r="F190" s="28" t="s">
        <v>48</v>
      </c>
      <c r="G190" s="29">
        <v>22</v>
      </c>
      <c r="H190" s="30">
        <v>0</v>
      </c>
      <c r="I190" s="30">
        <f>ROUND(ROUND(H190,2)*ROUND(G190,3),2)</f>
      </c>
      <c r="O190">
        <f>(I190*21)/100</f>
      </c>
      <c r="P190" t="s">
        <v>13</v>
      </c>
    </row>
    <row r="191" spans="1:5" ht="12.75" customHeight="1">
      <c r="A191" s="31" t="s">
        <v>41</v>
      </c>
      <c r="E191" s="32" t="s">
        <v>38</v>
      </c>
    </row>
    <row r="192" spans="1:5" ht="114.75" customHeight="1">
      <c r="A192" s="33" t="s">
        <v>42</v>
      </c>
      <c r="E192" s="34" t="s">
        <v>271</v>
      </c>
    </row>
    <row r="193" spans="1:5" ht="76.5" customHeight="1">
      <c r="A193" t="s">
        <v>44</v>
      </c>
      <c r="E193" s="32" t="s">
        <v>272</v>
      </c>
    </row>
    <row r="194" spans="1:16" ht="12.75" customHeight="1">
      <c r="A194" s="22" t="s">
        <v>36</v>
      </c>
      <c r="B194" s="26" t="s">
        <v>255</v>
      </c>
      <c r="C194" s="26" t="s">
        <v>273</v>
      </c>
      <c r="D194" s="22" t="s">
        <v>38</v>
      </c>
      <c r="E194" s="27" t="s">
        <v>274</v>
      </c>
      <c r="F194" s="28" t="s">
        <v>40</v>
      </c>
      <c r="G194" s="29">
        <v>4</v>
      </c>
      <c r="H194" s="30">
        <v>0</v>
      </c>
      <c r="I194" s="30">
        <f>ROUND(ROUND(H194,2)*ROUND(G194,3),2)</f>
      </c>
      <c r="O194">
        <f>(I194*21)/100</f>
      </c>
      <c r="P194" t="s">
        <v>13</v>
      </c>
    </row>
    <row r="195" spans="1:5" ht="12.75" customHeight="1">
      <c r="A195" s="31" t="s">
        <v>41</v>
      </c>
      <c r="E195" s="32" t="s">
        <v>38</v>
      </c>
    </row>
    <row r="196" spans="1:5" ht="38.25" customHeight="1">
      <c r="A196" s="33" t="s">
        <v>42</v>
      </c>
      <c r="E196" s="34" t="s">
        <v>275</v>
      </c>
    </row>
    <row r="197" spans="1:5" ht="63.75" customHeight="1">
      <c r="A197" t="s">
        <v>44</v>
      </c>
      <c r="E197" s="32" t="s">
        <v>276</v>
      </c>
    </row>
    <row r="198" spans="1:16" ht="12.75" customHeight="1">
      <c r="A198" s="22" t="s">
        <v>36</v>
      </c>
      <c r="B198" s="26" t="s">
        <v>277</v>
      </c>
      <c r="C198" s="26" t="s">
        <v>278</v>
      </c>
      <c r="D198" s="22" t="s">
        <v>38</v>
      </c>
      <c r="E198" s="27" t="s">
        <v>279</v>
      </c>
      <c r="F198" s="28" t="s">
        <v>82</v>
      </c>
      <c r="G198" s="29">
        <v>1</v>
      </c>
      <c r="H198" s="30">
        <v>0</v>
      </c>
      <c r="I198" s="30">
        <f>ROUND(ROUND(H198,2)*ROUND(G198,3),2)</f>
      </c>
      <c r="O198">
        <f>(I198*21)/100</f>
      </c>
      <c r="P198" t="s">
        <v>13</v>
      </c>
    </row>
    <row r="199" spans="1:5" ht="12.75" customHeight="1">
      <c r="A199" s="31" t="s">
        <v>41</v>
      </c>
      <c r="E199" s="32" t="s">
        <v>38</v>
      </c>
    </row>
    <row r="200" spans="1:5" ht="38.25" customHeight="1">
      <c r="A200" s="33" t="s">
        <v>42</v>
      </c>
      <c r="E200" s="34" t="s">
        <v>280</v>
      </c>
    </row>
    <row r="201" spans="1:5" ht="25.5" customHeight="1">
      <c r="A201" t="s">
        <v>44</v>
      </c>
      <c r="E201" s="32" t="s">
        <v>281</v>
      </c>
    </row>
    <row r="202" spans="1:16" ht="12.75" customHeight="1">
      <c r="A202" s="22" t="s">
        <v>36</v>
      </c>
      <c r="B202" s="26" t="s">
        <v>282</v>
      </c>
      <c r="C202" s="26" t="s">
        <v>283</v>
      </c>
      <c r="D202" s="22" t="s">
        <v>38</v>
      </c>
      <c r="E202" s="27" t="s">
        <v>284</v>
      </c>
      <c r="F202" s="28" t="s">
        <v>285</v>
      </c>
      <c r="G202" s="29">
        <v>0.3</v>
      </c>
      <c r="H202" s="30">
        <v>0</v>
      </c>
      <c r="I202" s="30">
        <f>ROUND(ROUND(H202,2)*ROUND(G202,3),2)</f>
      </c>
      <c r="O202">
        <f>(I202*21)/100</f>
      </c>
      <c r="P202" t="s">
        <v>13</v>
      </c>
    </row>
    <row r="203" spans="1:5" ht="12.75" customHeight="1">
      <c r="A203" s="31" t="s">
        <v>41</v>
      </c>
      <c r="E203" s="32" t="s">
        <v>38</v>
      </c>
    </row>
    <row r="204" spans="1:5" ht="51" customHeight="1">
      <c r="A204" s="33" t="s">
        <v>42</v>
      </c>
      <c r="E204" s="34" t="s">
        <v>286</v>
      </c>
    </row>
    <row r="205" spans="1:5" ht="25.5" customHeight="1">
      <c r="A205" t="s">
        <v>44</v>
      </c>
      <c r="E205" s="32" t="s">
        <v>281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287</v>
      </c>
      <c r="I3" s="36">
        <f>0+I8+I33+I74+I95+I112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287</v>
      </c>
      <c r="D4" s="5"/>
      <c r="E4" s="14" t="s">
        <v>288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9" ht="12.75" customHeight="1">
      <c r="A8" s="15" t="s">
        <v>33</v>
      </c>
      <c r="B8" s="15"/>
      <c r="C8" s="37" t="s">
        <v>17</v>
      </c>
      <c r="D8" s="15"/>
      <c r="E8" s="35" t="s">
        <v>34</v>
      </c>
      <c r="F8" s="15"/>
      <c r="G8" s="15"/>
      <c r="H8" s="15"/>
      <c r="I8" s="38">
        <f>0+I9+I13+I17+I21+I25+I29</f>
      </c>
    </row>
    <row r="9" spans="1:16" ht="12.75" customHeight="1">
      <c r="A9" s="22" t="s">
        <v>36</v>
      </c>
      <c r="B9" s="26" t="s">
        <v>199</v>
      </c>
      <c r="C9" s="26" t="s">
        <v>92</v>
      </c>
      <c r="D9" s="22" t="s">
        <v>38</v>
      </c>
      <c r="E9" s="27" t="s">
        <v>93</v>
      </c>
      <c r="F9" s="28" t="s">
        <v>40</v>
      </c>
      <c r="G9" s="29">
        <v>3</v>
      </c>
      <c r="H9" s="30">
        <v>0</v>
      </c>
      <c r="I9" s="30">
        <f>ROUND(ROUND(H9,2)*ROUND(G9,3),2)</f>
      </c>
      <c r="O9">
        <f>(I9*21)/100</f>
      </c>
      <c r="P9" t="s">
        <v>13</v>
      </c>
    </row>
    <row r="10" spans="1:5" ht="12.75" customHeight="1">
      <c r="A10" s="31" t="s">
        <v>41</v>
      </c>
      <c r="E10" s="32" t="s">
        <v>38</v>
      </c>
    </row>
    <row r="11" spans="1:5" ht="76.5" customHeight="1">
      <c r="A11" s="33" t="s">
        <v>42</v>
      </c>
      <c r="E11" s="34" t="s">
        <v>289</v>
      </c>
    </row>
    <row r="12" spans="1:5" ht="12.75" customHeight="1">
      <c r="A12" t="s">
        <v>44</v>
      </c>
      <c r="E12" s="32" t="s">
        <v>95</v>
      </c>
    </row>
    <row r="13" spans="1:16" ht="12.75" customHeight="1">
      <c r="A13" s="22" t="s">
        <v>36</v>
      </c>
      <c r="B13" s="26" t="s">
        <v>19</v>
      </c>
      <c r="C13" s="26" t="s">
        <v>100</v>
      </c>
      <c r="D13" s="22" t="s">
        <v>38</v>
      </c>
      <c r="E13" s="27" t="s">
        <v>101</v>
      </c>
      <c r="F13" s="28" t="s">
        <v>102</v>
      </c>
      <c r="G13" s="29">
        <v>1</v>
      </c>
      <c r="H13" s="30">
        <v>0</v>
      </c>
      <c r="I13" s="30">
        <f>ROUND(ROUND(H13,2)*ROUND(G13,3),2)</f>
      </c>
      <c r="O13">
        <f>(I13*21)/100</f>
      </c>
      <c r="P13" t="s">
        <v>13</v>
      </c>
    </row>
    <row r="14" spans="1:5" ht="12.75" customHeight="1">
      <c r="A14" s="31" t="s">
        <v>41</v>
      </c>
      <c r="E14" s="32" t="s">
        <v>38</v>
      </c>
    </row>
    <row r="15" spans="1:5" ht="76.5" customHeight="1">
      <c r="A15" s="33" t="s">
        <v>42</v>
      </c>
      <c r="E15" s="34" t="s">
        <v>290</v>
      </c>
    </row>
    <row r="16" spans="1:5" ht="25.5" customHeight="1">
      <c r="A16" t="s">
        <v>44</v>
      </c>
      <c r="E16" s="32" t="s">
        <v>104</v>
      </c>
    </row>
    <row r="17" spans="1:16" ht="12.75" customHeight="1">
      <c r="A17" s="22" t="s">
        <v>36</v>
      </c>
      <c r="B17" s="26" t="s">
        <v>13</v>
      </c>
      <c r="C17" s="26" t="s">
        <v>105</v>
      </c>
      <c r="D17" s="22" t="s">
        <v>38</v>
      </c>
      <c r="E17" s="27" t="s">
        <v>106</v>
      </c>
      <c r="F17" s="28" t="s">
        <v>107</v>
      </c>
      <c r="G17" s="29">
        <v>1</v>
      </c>
      <c r="H17" s="30">
        <v>0</v>
      </c>
      <c r="I17" s="30">
        <f>ROUND(ROUND(H17,2)*ROUND(G17,3),2)</f>
      </c>
      <c r="O17">
        <f>(I17*21)/100</f>
      </c>
      <c r="P17" t="s">
        <v>13</v>
      </c>
    </row>
    <row r="18" spans="1:5" ht="12.75" customHeight="1">
      <c r="A18" s="31" t="s">
        <v>41</v>
      </c>
      <c r="E18" s="32" t="s">
        <v>38</v>
      </c>
    </row>
    <row r="19" spans="1:5" ht="38.25" customHeight="1">
      <c r="A19" s="33" t="s">
        <v>42</v>
      </c>
      <c r="E19" s="34" t="s">
        <v>291</v>
      </c>
    </row>
    <row r="20" spans="1:5" ht="12.75" customHeight="1">
      <c r="A20" t="s">
        <v>44</v>
      </c>
      <c r="E20" s="32" t="s">
        <v>109</v>
      </c>
    </row>
    <row r="21" spans="1:16" ht="12.75" customHeight="1">
      <c r="A21" s="22" t="s">
        <v>36</v>
      </c>
      <c r="B21" s="26" t="s">
        <v>12</v>
      </c>
      <c r="C21" s="26" t="s">
        <v>110</v>
      </c>
      <c r="D21" s="22" t="s">
        <v>38</v>
      </c>
      <c r="E21" s="27" t="s">
        <v>111</v>
      </c>
      <c r="F21" s="28" t="s">
        <v>112</v>
      </c>
      <c r="G21" s="29">
        <v>1</v>
      </c>
      <c r="H21" s="30">
        <v>0</v>
      </c>
      <c r="I21" s="30">
        <f>ROUND(ROUND(H21,2)*ROUND(G21,3),2)</f>
      </c>
      <c r="O21">
        <f>(I21*21)/100</f>
      </c>
      <c r="P21" t="s">
        <v>13</v>
      </c>
    </row>
    <row r="22" spans="1:5" ht="12.75" customHeight="1">
      <c r="A22" s="31" t="s">
        <v>41</v>
      </c>
      <c r="E22" s="32" t="s">
        <v>38</v>
      </c>
    </row>
    <row r="23" spans="1:5" ht="25.5" customHeight="1">
      <c r="A23" s="33" t="s">
        <v>42</v>
      </c>
      <c r="E23" s="34" t="s">
        <v>113</v>
      </c>
    </row>
    <row r="24" spans="1:5" ht="12.75" customHeight="1">
      <c r="A24" t="s">
        <v>44</v>
      </c>
      <c r="E24" s="32" t="s">
        <v>114</v>
      </c>
    </row>
    <row r="25" spans="1:16" ht="12.75" customHeight="1">
      <c r="A25" s="22" t="s">
        <v>36</v>
      </c>
      <c r="B25" s="26" t="s">
        <v>23</v>
      </c>
      <c r="C25" s="26" t="s">
        <v>115</v>
      </c>
      <c r="D25" s="22" t="s">
        <v>38</v>
      </c>
      <c r="E25" s="27" t="s">
        <v>116</v>
      </c>
      <c r="F25" s="28" t="s">
        <v>102</v>
      </c>
      <c r="G25" s="29">
        <v>1</v>
      </c>
      <c r="H25" s="30">
        <v>0</v>
      </c>
      <c r="I25" s="30">
        <f>ROUND(ROUND(H25,2)*ROUND(G25,3),2)</f>
      </c>
      <c r="O25">
        <f>(I25*21)/100</f>
      </c>
      <c r="P25" t="s">
        <v>13</v>
      </c>
    </row>
    <row r="26" spans="1:5" ht="12.75" customHeight="1">
      <c r="A26" s="31" t="s">
        <v>41</v>
      </c>
      <c r="E26" s="32" t="s">
        <v>38</v>
      </c>
    </row>
    <row r="27" spans="1:5" ht="38.25" customHeight="1">
      <c r="A27" s="33" t="s">
        <v>42</v>
      </c>
      <c r="E27" s="34" t="s">
        <v>117</v>
      </c>
    </row>
    <row r="28" spans="1:5" ht="12.75" customHeight="1">
      <c r="A28" t="s">
        <v>44</v>
      </c>
      <c r="E28" s="32" t="s">
        <v>114</v>
      </c>
    </row>
    <row r="29" spans="1:16" ht="12.75" customHeight="1">
      <c r="A29" s="22" t="s">
        <v>36</v>
      </c>
      <c r="B29" s="26" t="s">
        <v>25</v>
      </c>
      <c r="C29" s="26" t="s">
        <v>118</v>
      </c>
      <c r="D29" s="22" t="s">
        <v>38</v>
      </c>
      <c r="E29" s="27" t="s">
        <v>119</v>
      </c>
      <c r="F29" s="28" t="s">
        <v>112</v>
      </c>
      <c r="G29" s="29">
        <v>1</v>
      </c>
      <c r="H29" s="30">
        <v>0</v>
      </c>
      <c r="I29" s="30">
        <f>ROUND(ROUND(H29,2)*ROUND(G29,3),2)</f>
      </c>
      <c r="O29">
        <f>(I29*21)/100</f>
      </c>
      <c r="P29" t="s">
        <v>13</v>
      </c>
    </row>
    <row r="30" spans="1:5" ht="12.75" customHeight="1">
      <c r="A30" s="31" t="s">
        <v>41</v>
      </c>
      <c r="E30" s="32" t="s">
        <v>38</v>
      </c>
    </row>
    <row r="31" spans="1:5" ht="25.5" customHeight="1">
      <c r="A31" s="33" t="s">
        <v>42</v>
      </c>
      <c r="E31" s="34" t="s">
        <v>292</v>
      </c>
    </row>
    <row r="32" spans="1:5" ht="12.75" customHeight="1">
      <c r="A32" t="s">
        <v>44</v>
      </c>
      <c r="E32" s="32" t="s">
        <v>114</v>
      </c>
    </row>
    <row r="33" spans="1:9" ht="12.75" customHeight="1">
      <c r="A33" s="5" t="s">
        <v>33</v>
      </c>
      <c r="B33" s="5"/>
      <c r="C33" s="23" t="s">
        <v>19</v>
      </c>
      <c r="D33" s="5"/>
      <c r="E33" s="35" t="s">
        <v>35</v>
      </c>
      <c r="F33" s="5"/>
      <c r="G33" s="5"/>
      <c r="H33" s="5"/>
      <c r="I33" s="25">
        <f>0+I34+I38+I42+I46+I50+I54+I58+I62+I66+I70</f>
      </c>
    </row>
    <row r="34" spans="1:16" ht="12.75" customHeight="1">
      <c r="A34" s="22" t="s">
        <v>36</v>
      </c>
      <c r="B34" s="26" t="s">
        <v>27</v>
      </c>
      <c r="C34" s="26" t="s">
        <v>293</v>
      </c>
      <c r="D34" s="22" t="s">
        <v>38</v>
      </c>
      <c r="E34" s="27" t="s">
        <v>294</v>
      </c>
      <c r="F34" s="28" t="s">
        <v>76</v>
      </c>
      <c r="G34" s="29">
        <v>21.5</v>
      </c>
      <c r="H34" s="30">
        <v>0</v>
      </c>
      <c r="I34" s="30">
        <f>ROUND(ROUND(H34,2)*ROUND(G34,3),2)</f>
      </c>
      <c r="O34">
        <f>(I34*21)/100</f>
      </c>
      <c r="P34" t="s">
        <v>13</v>
      </c>
    </row>
    <row r="35" spans="1:5" ht="12.75" customHeight="1">
      <c r="A35" s="31" t="s">
        <v>41</v>
      </c>
      <c r="E35" s="32" t="s">
        <v>38</v>
      </c>
    </row>
    <row r="36" spans="1:5" ht="89.25" customHeight="1">
      <c r="A36" s="33" t="s">
        <v>42</v>
      </c>
      <c r="E36" s="34" t="s">
        <v>295</v>
      </c>
    </row>
    <row r="37" spans="1:5" ht="12.75" customHeight="1">
      <c r="A37" t="s">
        <v>44</v>
      </c>
      <c r="E37" s="32" t="s">
        <v>296</v>
      </c>
    </row>
    <row r="38" spans="1:16" ht="12.75" customHeight="1">
      <c r="A38" s="22" t="s">
        <v>36</v>
      </c>
      <c r="B38" s="26" t="s">
        <v>69</v>
      </c>
      <c r="C38" s="26" t="s">
        <v>37</v>
      </c>
      <c r="D38" s="22" t="s">
        <v>38</v>
      </c>
      <c r="E38" s="27" t="s">
        <v>39</v>
      </c>
      <c r="F38" s="28" t="s">
        <v>40</v>
      </c>
      <c r="G38" s="29">
        <v>25</v>
      </c>
      <c r="H38" s="30">
        <v>0</v>
      </c>
      <c r="I38" s="30">
        <f>ROUND(ROUND(H38,2)*ROUND(G38,3),2)</f>
      </c>
      <c r="O38">
        <f>(I38*21)/100</f>
      </c>
      <c r="P38" t="s">
        <v>13</v>
      </c>
    </row>
    <row r="39" spans="1:5" ht="12.75" customHeight="1">
      <c r="A39" s="31" t="s">
        <v>41</v>
      </c>
      <c r="E39" s="32" t="s">
        <v>38</v>
      </c>
    </row>
    <row r="40" spans="1:5" ht="51" customHeight="1">
      <c r="A40" s="33" t="s">
        <v>42</v>
      </c>
      <c r="E40" s="34" t="s">
        <v>297</v>
      </c>
    </row>
    <row r="41" spans="1:5" ht="293.25" customHeight="1">
      <c r="A41" t="s">
        <v>44</v>
      </c>
      <c r="E41" s="32" t="s">
        <v>45</v>
      </c>
    </row>
    <row r="42" spans="1:16" ht="12.75" customHeight="1">
      <c r="A42" s="22" t="s">
        <v>36</v>
      </c>
      <c r="B42" s="26" t="s">
        <v>73</v>
      </c>
      <c r="C42" s="26" t="s">
        <v>298</v>
      </c>
      <c r="D42" s="22" t="s">
        <v>38</v>
      </c>
      <c r="E42" s="27" t="s">
        <v>299</v>
      </c>
      <c r="F42" s="28" t="s">
        <v>76</v>
      </c>
      <c r="G42" s="29">
        <v>10</v>
      </c>
      <c r="H42" s="30">
        <v>0</v>
      </c>
      <c r="I42" s="30">
        <f>ROUND(ROUND(H42,2)*ROUND(G42,3),2)</f>
      </c>
      <c r="O42">
        <f>(I42*21)/100</f>
      </c>
      <c r="P42" t="s">
        <v>13</v>
      </c>
    </row>
    <row r="43" spans="1:5" ht="12.75" customHeight="1">
      <c r="A43" s="31" t="s">
        <v>41</v>
      </c>
      <c r="E43" s="32" t="s">
        <v>38</v>
      </c>
    </row>
    <row r="44" spans="1:5" ht="38.25" customHeight="1">
      <c r="A44" s="33" t="s">
        <v>42</v>
      </c>
      <c r="E44" s="34" t="s">
        <v>300</v>
      </c>
    </row>
    <row r="45" spans="1:5" ht="12.75" customHeight="1">
      <c r="A45" t="s">
        <v>44</v>
      </c>
      <c r="E45" s="32" t="s">
        <v>142</v>
      </c>
    </row>
    <row r="46" spans="1:16" ht="12.75" customHeight="1">
      <c r="A46" s="22" t="s">
        <v>36</v>
      </c>
      <c r="B46" s="26" t="s">
        <v>30</v>
      </c>
      <c r="C46" s="26" t="s">
        <v>148</v>
      </c>
      <c r="D46" s="22" t="s">
        <v>38</v>
      </c>
      <c r="E46" s="27" t="s">
        <v>149</v>
      </c>
      <c r="F46" s="28" t="s">
        <v>40</v>
      </c>
      <c r="G46" s="29">
        <v>37.25</v>
      </c>
      <c r="H46" s="30">
        <v>0</v>
      </c>
      <c r="I46" s="30">
        <f>ROUND(ROUND(H46,2)*ROUND(G46,3),2)</f>
      </c>
      <c r="O46">
        <f>(I46*21)/100</f>
      </c>
      <c r="P46" t="s">
        <v>13</v>
      </c>
    </row>
    <row r="47" spans="1:5" ht="12.75" customHeight="1">
      <c r="A47" s="31" t="s">
        <v>41</v>
      </c>
      <c r="E47" s="32" t="s">
        <v>38</v>
      </c>
    </row>
    <row r="48" spans="1:5" ht="178.5" customHeight="1">
      <c r="A48" s="33" t="s">
        <v>42</v>
      </c>
      <c r="E48" s="34" t="s">
        <v>301</v>
      </c>
    </row>
    <row r="49" spans="1:5" ht="255" customHeight="1">
      <c r="A49" t="s">
        <v>44</v>
      </c>
      <c r="E49" s="32" t="s">
        <v>151</v>
      </c>
    </row>
    <row r="50" spans="1:16" ht="12.75" customHeight="1">
      <c r="A50" s="22" t="s">
        <v>36</v>
      </c>
      <c r="B50" s="26" t="s">
        <v>32</v>
      </c>
      <c r="C50" s="26" t="s">
        <v>302</v>
      </c>
      <c r="D50" s="22" t="s">
        <v>38</v>
      </c>
      <c r="E50" s="27" t="s">
        <v>303</v>
      </c>
      <c r="F50" s="28" t="s">
        <v>40</v>
      </c>
      <c r="G50" s="29">
        <v>4.5</v>
      </c>
      <c r="H50" s="30">
        <v>0</v>
      </c>
      <c r="I50" s="30">
        <f>ROUND(ROUND(H50,2)*ROUND(G50,3),2)</f>
      </c>
      <c r="O50">
        <f>(I50*21)/100</f>
      </c>
      <c r="P50" t="s">
        <v>13</v>
      </c>
    </row>
    <row r="51" spans="1:5" ht="12.75" customHeight="1">
      <c r="A51" s="31" t="s">
        <v>41</v>
      </c>
      <c r="E51" s="32" t="s">
        <v>38</v>
      </c>
    </row>
    <row r="52" spans="1:5" ht="51" customHeight="1">
      <c r="A52" s="33" t="s">
        <v>42</v>
      </c>
      <c r="E52" s="34" t="s">
        <v>304</v>
      </c>
    </row>
    <row r="53" spans="1:5" ht="229.5" customHeight="1">
      <c r="A53" t="s">
        <v>44</v>
      </c>
      <c r="E53" s="32" t="s">
        <v>305</v>
      </c>
    </row>
    <row r="54" spans="1:16" ht="12.75" customHeight="1">
      <c r="A54" s="22" t="s">
        <v>36</v>
      </c>
      <c r="B54" s="26" t="s">
        <v>136</v>
      </c>
      <c r="C54" s="26" t="s">
        <v>306</v>
      </c>
      <c r="D54" s="22" t="s">
        <v>38</v>
      </c>
      <c r="E54" s="27" t="s">
        <v>307</v>
      </c>
      <c r="F54" s="28" t="s">
        <v>40</v>
      </c>
      <c r="G54" s="29">
        <v>20</v>
      </c>
      <c r="H54" s="30">
        <v>0</v>
      </c>
      <c r="I54" s="30">
        <f>ROUND(ROUND(H54,2)*ROUND(G54,3),2)</f>
      </c>
      <c r="O54">
        <f>(I54*21)/100</f>
      </c>
      <c r="P54" t="s">
        <v>13</v>
      </c>
    </row>
    <row r="55" spans="1:5" ht="12.75" customHeight="1">
      <c r="A55" s="31" t="s">
        <v>41</v>
      </c>
      <c r="E55" s="32" t="s">
        <v>38</v>
      </c>
    </row>
    <row r="56" spans="1:5" ht="63.75" customHeight="1">
      <c r="A56" s="33" t="s">
        <v>42</v>
      </c>
      <c r="E56" s="34" t="s">
        <v>308</v>
      </c>
    </row>
    <row r="57" spans="1:5" ht="204" customHeight="1">
      <c r="A57" t="s">
        <v>44</v>
      </c>
      <c r="E57" s="32" t="s">
        <v>309</v>
      </c>
    </row>
    <row r="58" spans="1:16" ht="12.75" customHeight="1">
      <c r="A58" s="22" t="s">
        <v>36</v>
      </c>
      <c r="B58" s="26" t="s">
        <v>138</v>
      </c>
      <c r="C58" s="26" t="s">
        <v>153</v>
      </c>
      <c r="D58" s="22" t="s">
        <v>38</v>
      </c>
      <c r="E58" s="27" t="s">
        <v>154</v>
      </c>
      <c r="F58" s="28" t="s">
        <v>40</v>
      </c>
      <c r="G58" s="29">
        <v>31.5</v>
      </c>
      <c r="H58" s="30">
        <v>0</v>
      </c>
      <c r="I58" s="30">
        <f>ROUND(ROUND(H58,2)*ROUND(G58,3),2)</f>
      </c>
      <c r="O58">
        <f>(I58*21)/100</f>
      </c>
      <c r="P58" t="s">
        <v>13</v>
      </c>
    </row>
    <row r="59" spans="1:5" ht="12.75" customHeight="1">
      <c r="A59" s="31" t="s">
        <v>41</v>
      </c>
      <c r="E59" s="32" t="s">
        <v>38</v>
      </c>
    </row>
    <row r="60" spans="1:5" ht="165.75" customHeight="1">
      <c r="A60" s="33" t="s">
        <v>42</v>
      </c>
      <c r="E60" s="34" t="s">
        <v>310</v>
      </c>
    </row>
    <row r="61" spans="1:5" ht="178.5" customHeight="1">
      <c r="A61" t="s">
        <v>44</v>
      </c>
      <c r="E61" s="32" t="s">
        <v>156</v>
      </c>
    </row>
    <row r="62" spans="1:16" ht="12.75" customHeight="1">
      <c r="A62" s="22" t="s">
        <v>36</v>
      </c>
      <c r="B62" s="26" t="s">
        <v>143</v>
      </c>
      <c r="C62" s="26" t="s">
        <v>46</v>
      </c>
      <c r="D62" s="22" t="s">
        <v>38</v>
      </c>
      <c r="E62" s="27" t="s">
        <v>47</v>
      </c>
      <c r="F62" s="28" t="s">
        <v>48</v>
      </c>
      <c r="G62" s="29">
        <v>95</v>
      </c>
      <c r="H62" s="30">
        <v>0</v>
      </c>
      <c r="I62" s="30">
        <f>ROUND(ROUND(H62,2)*ROUND(G62,3),2)</f>
      </c>
      <c r="O62">
        <f>(I62*21)/100</f>
      </c>
      <c r="P62" t="s">
        <v>13</v>
      </c>
    </row>
    <row r="63" spans="1:5" ht="12.75" customHeight="1">
      <c r="A63" s="31" t="s">
        <v>41</v>
      </c>
      <c r="E63" s="32" t="s">
        <v>38</v>
      </c>
    </row>
    <row r="64" spans="1:5" ht="25.5" customHeight="1">
      <c r="A64" s="33" t="s">
        <v>42</v>
      </c>
      <c r="E64" s="34" t="s">
        <v>311</v>
      </c>
    </row>
    <row r="65" spans="1:5" ht="12.75" customHeight="1">
      <c r="A65" t="s">
        <v>44</v>
      </c>
      <c r="E65" s="32" t="s">
        <v>50</v>
      </c>
    </row>
    <row r="66" spans="1:16" ht="12.75" customHeight="1">
      <c r="A66" s="22" t="s">
        <v>36</v>
      </c>
      <c r="B66" s="26" t="s">
        <v>147</v>
      </c>
      <c r="C66" s="26" t="s">
        <v>165</v>
      </c>
      <c r="D66" s="22" t="s">
        <v>38</v>
      </c>
      <c r="E66" s="27" t="s">
        <v>166</v>
      </c>
      <c r="F66" s="28" t="s">
        <v>40</v>
      </c>
      <c r="G66" s="29">
        <v>18</v>
      </c>
      <c r="H66" s="30">
        <v>0</v>
      </c>
      <c r="I66" s="30">
        <f>ROUND(ROUND(H66,2)*ROUND(G66,3),2)</f>
      </c>
      <c r="O66">
        <f>(I66*21)/100</f>
      </c>
      <c r="P66" t="s">
        <v>13</v>
      </c>
    </row>
    <row r="67" spans="1:5" ht="12.75" customHeight="1">
      <c r="A67" s="31" t="s">
        <v>41</v>
      </c>
      <c r="E67" s="32" t="s">
        <v>38</v>
      </c>
    </row>
    <row r="68" spans="1:5" ht="76.5" customHeight="1">
      <c r="A68" s="33" t="s">
        <v>42</v>
      </c>
      <c r="E68" s="34" t="s">
        <v>312</v>
      </c>
    </row>
    <row r="69" spans="1:5" ht="38.25" customHeight="1">
      <c r="A69" t="s">
        <v>44</v>
      </c>
      <c r="E69" s="32" t="s">
        <v>168</v>
      </c>
    </row>
    <row r="70" spans="1:16" ht="12.75" customHeight="1">
      <c r="A70" s="22" t="s">
        <v>36</v>
      </c>
      <c r="B70" s="26" t="s">
        <v>152</v>
      </c>
      <c r="C70" s="26" t="s">
        <v>170</v>
      </c>
      <c r="D70" s="22" t="s">
        <v>38</v>
      </c>
      <c r="E70" s="27" t="s">
        <v>171</v>
      </c>
      <c r="F70" s="28" t="s">
        <v>48</v>
      </c>
      <c r="G70" s="29">
        <v>180</v>
      </c>
      <c r="H70" s="30">
        <v>0</v>
      </c>
      <c r="I70" s="30">
        <f>ROUND(ROUND(H70,2)*ROUND(G70,3),2)</f>
      </c>
      <c r="O70">
        <f>(I70*21)/100</f>
      </c>
      <c r="P70" t="s">
        <v>13</v>
      </c>
    </row>
    <row r="71" spans="1:5" ht="12.75" customHeight="1">
      <c r="A71" s="31" t="s">
        <v>41</v>
      </c>
      <c r="E71" s="32" t="s">
        <v>38</v>
      </c>
    </row>
    <row r="72" spans="1:5" ht="25.5" customHeight="1">
      <c r="A72" s="33" t="s">
        <v>42</v>
      </c>
      <c r="E72" s="34" t="s">
        <v>313</v>
      </c>
    </row>
    <row r="73" spans="1:5" ht="12.75" customHeight="1">
      <c r="A73" t="s">
        <v>44</v>
      </c>
      <c r="E73" s="32" t="s">
        <v>173</v>
      </c>
    </row>
    <row r="74" spans="1:9" ht="12.75" customHeight="1">
      <c r="A74" s="5" t="s">
        <v>33</v>
      </c>
      <c r="B74" s="5"/>
      <c r="C74" s="23" t="s">
        <v>25</v>
      </c>
      <c r="D74" s="5"/>
      <c r="E74" s="35" t="s">
        <v>60</v>
      </c>
      <c r="F74" s="5"/>
      <c r="G74" s="5"/>
      <c r="H74" s="5"/>
      <c r="I74" s="25">
        <f>0+I75+I79+I83+I87+I91</f>
      </c>
    </row>
    <row r="75" spans="1:16" ht="12.75" customHeight="1">
      <c r="A75" s="22" t="s">
        <v>36</v>
      </c>
      <c r="B75" s="26" t="s">
        <v>157</v>
      </c>
      <c r="C75" s="26" t="s">
        <v>61</v>
      </c>
      <c r="D75" s="22" t="s">
        <v>38</v>
      </c>
      <c r="E75" s="27" t="s">
        <v>62</v>
      </c>
      <c r="F75" s="28" t="s">
        <v>40</v>
      </c>
      <c r="G75" s="29">
        <v>40</v>
      </c>
      <c r="H75" s="30">
        <v>0</v>
      </c>
      <c r="I75" s="30">
        <f>ROUND(ROUND(H75,2)*ROUND(G75,3),2)</f>
      </c>
      <c r="O75">
        <f>(I75*21)/100</f>
      </c>
      <c r="P75" t="s">
        <v>13</v>
      </c>
    </row>
    <row r="76" spans="1:5" ht="12.75" customHeight="1">
      <c r="A76" s="31" t="s">
        <v>41</v>
      </c>
      <c r="E76" s="32" t="s">
        <v>38</v>
      </c>
    </row>
    <row r="77" spans="1:5" ht="114.75" customHeight="1">
      <c r="A77" s="33" t="s">
        <v>42</v>
      </c>
      <c r="E77" s="34" t="s">
        <v>314</v>
      </c>
    </row>
    <row r="78" spans="1:5" ht="51" customHeight="1">
      <c r="A78" t="s">
        <v>44</v>
      </c>
      <c r="E78" s="32" t="s">
        <v>64</v>
      </c>
    </row>
    <row r="79" spans="1:16" ht="12.75" customHeight="1">
      <c r="A79" s="22" t="s">
        <v>36</v>
      </c>
      <c r="B79" s="26" t="s">
        <v>159</v>
      </c>
      <c r="C79" s="26" t="s">
        <v>315</v>
      </c>
      <c r="D79" s="22" t="s">
        <v>38</v>
      </c>
      <c r="E79" s="27" t="s">
        <v>316</v>
      </c>
      <c r="F79" s="28" t="s">
        <v>40</v>
      </c>
      <c r="G79" s="29">
        <v>1</v>
      </c>
      <c r="H79" s="30">
        <v>0</v>
      </c>
      <c r="I79" s="30">
        <f>ROUND(ROUND(H79,2)*ROUND(G79,3),2)</f>
      </c>
      <c r="O79">
        <f>(I79*21)/100</f>
      </c>
      <c r="P79" t="s">
        <v>13</v>
      </c>
    </row>
    <row r="80" spans="1:5" ht="12.75" customHeight="1">
      <c r="A80" s="31" t="s">
        <v>41</v>
      </c>
      <c r="E80" s="32" t="s">
        <v>38</v>
      </c>
    </row>
    <row r="81" spans="1:5" ht="25.5" customHeight="1">
      <c r="A81" s="33" t="s">
        <v>42</v>
      </c>
      <c r="E81" s="34" t="s">
        <v>317</v>
      </c>
    </row>
    <row r="82" spans="1:5" ht="114.75" customHeight="1">
      <c r="A82" t="s">
        <v>44</v>
      </c>
      <c r="E82" s="32" t="s">
        <v>318</v>
      </c>
    </row>
    <row r="83" spans="1:16" ht="12.75" customHeight="1">
      <c r="A83" s="22" t="s">
        <v>36</v>
      </c>
      <c r="B83" s="26" t="s">
        <v>164</v>
      </c>
      <c r="C83" s="26" t="s">
        <v>319</v>
      </c>
      <c r="D83" s="22" t="s">
        <v>38</v>
      </c>
      <c r="E83" s="27" t="s">
        <v>320</v>
      </c>
      <c r="F83" s="28" t="s">
        <v>48</v>
      </c>
      <c r="G83" s="29">
        <v>102</v>
      </c>
      <c r="H83" s="30">
        <v>0</v>
      </c>
      <c r="I83" s="30">
        <f>ROUND(ROUND(H83,2)*ROUND(G83,3),2)</f>
      </c>
      <c r="O83">
        <f>(I83*21)/100</f>
      </c>
      <c r="P83" t="s">
        <v>13</v>
      </c>
    </row>
    <row r="84" spans="1:5" ht="12.75" customHeight="1">
      <c r="A84" s="31" t="s">
        <v>41</v>
      </c>
      <c r="E84" s="32" t="s">
        <v>38</v>
      </c>
    </row>
    <row r="85" spans="1:5" ht="140.25" customHeight="1">
      <c r="A85" s="33" t="s">
        <v>42</v>
      </c>
      <c r="E85" s="34" t="s">
        <v>321</v>
      </c>
    </row>
    <row r="86" spans="1:5" ht="89.25" customHeight="1">
      <c r="A86" t="s">
        <v>44</v>
      </c>
      <c r="E86" s="32" t="s">
        <v>198</v>
      </c>
    </row>
    <row r="87" spans="1:16" ht="12.75" customHeight="1">
      <c r="A87" s="22" t="s">
        <v>36</v>
      </c>
      <c r="B87" s="26" t="s">
        <v>169</v>
      </c>
      <c r="C87" s="26" t="s">
        <v>195</v>
      </c>
      <c r="D87" s="22" t="s">
        <v>38</v>
      </c>
      <c r="E87" s="27" t="s">
        <v>196</v>
      </c>
      <c r="F87" s="28" t="s">
        <v>48</v>
      </c>
      <c r="G87" s="29">
        <v>3</v>
      </c>
      <c r="H87" s="30">
        <v>0</v>
      </c>
      <c r="I87" s="30">
        <f>ROUND(ROUND(H87,2)*ROUND(G87,3),2)</f>
      </c>
      <c r="O87">
        <f>(I87*21)/100</f>
      </c>
      <c r="P87" t="s">
        <v>13</v>
      </c>
    </row>
    <row r="88" spans="1:5" ht="12.75" customHeight="1">
      <c r="A88" s="31" t="s">
        <v>41</v>
      </c>
      <c r="E88" s="32" t="s">
        <v>38</v>
      </c>
    </row>
    <row r="89" spans="1:5" ht="102" customHeight="1">
      <c r="A89" s="33" t="s">
        <v>42</v>
      </c>
      <c r="E89" s="34" t="s">
        <v>322</v>
      </c>
    </row>
    <row r="90" spans="1:5" ht="89.25" customHeight="1">
      <c r="A90" t="s">
        <v>44</v>
      </c>
      <c r="E90" s="32" t="s">
        <v>198</v>
      </c>
    </row>
    <row r="91" spans="1:16" ht="12.75" customHeight="1">
      <c r="A91" s="22" t="s">
        <v>36</v>
      </c>
      <c r="B91" s="26" t="s">
        <v>174</v>
      </c>
      <c r="C91" s="26" t="s">
        <v>74</v>
      </c>
      <c r="D91" s="22" t="s">
        <v>38</v>
      </c>
      <c r="E91" s="27" t="s">
        <v>75</v>
      </c>
      <c r="F91" s="28" t="s">
        <v>76</v>
      </c>
      <c r="G91" s="29">
        <v>65</v>
      </c>
      <c r="H91" s="30">
        <v>0</v>
      </c>
      <c r="I91" s="30">
        <f>ROUND(ROUND(H91,2)*ROUND(G91,3),2)</f>
      </c>
      <c r="O91">
        <f>(I91*21)/100</f>
      </c>
      <c r="P91" t="s">
        <v>13</v>
      </c>
    </row>
    <row r="92" spans="1:5" ht="12.75" customHeight="1">
      <c r="A92" s="31" t="s">
        <v>41</v>
      </c>
      <c r="E92" s="32" t="s">
        <v>38</v>
      </c>
    </row>
    <row r="93" spans="1:5" ht="63.75" customHeight="1">
      <c r="A93" s="33" t="s">
        <v>42</v>
      </c>
      <c r="E93" s="34" t="s">
        <v>323</v>
      </c>
    </row>
    <row r="94" spans="1:5" ht="38.25" customHeight="1">
      <c r="A94" t="s">
        <v>44</v>
      </c>
      <c r="E94" s="32" t="s">
        <v>78</v>
      </c>
    </row>
    <row r="95" spans="1:9" ht="12.75" customHeight="1">
      <c r="A95" s="5" t="s">
        <v>33</v>
      </c>
      <c r="B95" s="5"/>
      <c r="C95" s="23" t="s">
        <v>73</v>
      </c>
      <c r="D95" s="5"/>
      <c r="E95" s="35" t="s">
        <v>201</v>
      </c>
      <c r="F95" s="5"/>
      <c r="G95" s="5"/>
      <c r="H95" s="5"/>
      <c r="I95" s="25">
        <f>0+I96+I100+I104+I108</f>
      </c>
    </row>
    <row r="96" spans="1:16" ht="12.75" customHeight="1">
      <c r="A96" s="22" t="s">
        <v>36</v>
      </c>
      <c r="B96" s="26" t="s">
        <v>179</v>
      </c>
      <c r="C96" s="26" t="s">
        <v>203</v>
      </c>
      <c r="D96" s="22" t="s">
        <v>38</v>
      </c>
      <c r="E96" s="27" t="s">
        <v>204</v>
      </c>
      <c r="F96" s="28" t="s">
        <v>76</v>
      </c>
      <c r="G96" s="29">
        <v>9.5</v>
      </c>
      <c r="H96" s="30">
        <v>0</v>
      </c>
      <c r="I96" s="30">
        <f>ROUND(ROUND(H96,2)*ROUND(G96,3),2)</f>
      </c>
      <c r="O96">
        <f>(I96*21)/100</f>
      </c>
      <c r="P96" t="s">
        <v>13</v>
      </c>
    </row>
    <row r="97" spans="1:5" ht="12.75" customHeight="1">
      <c r="A97" s="31" t="s">
        <v>41</v>
      </c>
      <c r="E97" s="32" t="s">
        <v>38</v>
      </c>
    </row>
    <row r="98" spans="1:5" ht="63.75" customHeight="1">
      <c r="A98" s="33" t="s">
        <v>42</v>
      </c>
      <c r="E98" s="34" t="s">
        <v>324</v>
      </c>
    </row>
    <row r="99" spans="1:5" ht="165.75" customHeight="1">
      <c r="A99" t="s">
        <v>44</v>
      </c>
      <c r="E99" s="32" t="s">
        <v>206</v>
      </c>
    </row>
    <row r="100" spans="1:16" ht="12.75" customHeight="1">
      <c r="A100" s="22" t="s">
        <v>36</v>
      </c>
      <c r="B100" s="26" t="s">
        <v>181</v>
      </c>
      <c r="C100" s="26" t="s">
        <v>325</v>
      </c>
      <c r="D100" s="22" t="s">
        <v>38</v>
      </c>
      <c r="E100" s="27" t="s">
        <v>326</v>
      </c>
      <c r="F100" s="28" t="s">
        <v>76</v>
      </c>
      <c r="G100" s="29">
        <v>45</v>
      </c>
      <c r="H100" s="30">
        <v>0</v>
      </c>
      <c r="I100" s="30">
        <f>ROUND(ROUND(H100,2)*ROUND(G100,3),2)</f>
      </c>
      <c r="O100">
        <f>(I100*21)/100</f>
      </c>
      <c r="P100" t="s">
        <v>13</v>
      </c>
    </row>
    <row r="101" spans="1:5" ht="12.75" customHeight="1">
      <c r="A101" s="31" t="s">
        <v>41</v>
      </c>
      <c r="E101" s="32" t="s">
        <v>38</v>
      </c>
    </row>
    <row r="102" spans="1:5" ht="89.25" customHeight="1">
      <c r="A102" s="33" t="s">
        <v>42</v>
      </c>
      <c r="E102" s="34" t="s">
        <v>327</v>
      </c>
    </row>
    <row r="103" spans="1:5" ht="165.75" customHeight="1">
      <c r="A103" t="s">
        <v>44</v>
      </c>
      <c r="E103" s="32" t="s">
        <v>206</v>
      </c>
    </row>
    <row r="104" spans="1:16" ht="12.75" customHeight="1">
      <c r="A104" s="22" t="s">
        <v>36</v>
      </c>
      <c r="B104" s="26" t="s">
        <v>183</v>
      </c>
      <c r="C104" s="26" t="s">
        <v>212</v>
      </c>
      <c r="D104" s="22" t="s">
        <v>38</v>
      </c>
      <c r="E104" s="27" t="s">
        <v>213</v>
      </c>
      <c r="F104" s="28" t="s">
        <v>82</v>
      </c>
      <c r="G104" s="29">
        <v>2</v>
      </c>
      <c r="H104" s="30">
        <v>0</v>
      </c>
      <c r="I104" s="30">
        <f>ROUND(ROUND(H104,2)*ROUND(G104,3),2)</f>
      </c>
      <c r="O104">
        <f>(I104*21)/100</f>
      </c>
      <c r="P104" t="s">
        <v>13</v>
      </c>
    </row>
    <row r="105" spans="1:5" ht="12.75" customHeight="1">
      <c r="A105" s="31" t="s">
        <v>41</v>
      </c>
      <c r="E105" s="32" t="s">
        <v>38</v>
      </c>
    </row>
    <row r="106" spans="1:5" ht="38.25" customHeight="1">
      <c r="A106" s="33" t="s">
        <v>42</v>
      </c>
      <c r="E106" s="34" t="s">
        <v>328</v>
      </c>
    </row>
    <row r="107" spans="1:5" ht="191.25" customHeight="1">
      <c r="A107" t="s">
        <v>44</v>
      </c>
      <c r="E107" s="32" t="s">
        <v>215</v>
      </c>
    </row>
    <row r="108" spans="1:16" ht="12.75" customHeight="1">
      <c r="A108" s="22" t="s">
        <v>36</v>
      </c>
      <c r="B108" s="26" t="s">
        <v>185</v>
      </c>
      <c r="C108" s="26" t="s">
        <v>227</v>
      </c>
      <c r="D108" s="22" t="s">
        <v>38</v>
      </c>
      <c r="E108" s="27" t="s">
        <v>228</v>
      </c>
      <c r="F108" s="28" t="s">
        <v>82</v>
      </c>
      <c r="G108" s="29">
        <v>2</v>
      </c>
      <c r="H108" s="30">
        <v>0</v>
      </c>
      <c r="I108" s="30">
        <f>ROUND(ROUND(H108,2)*ROUND(G108,3),2)</f>
      </c>
      <c r="O108">
        <f>(I108*21)/100</f>
      </c>
      <c r="P108" t="s">
        <v>13</v>
      </c>
    </row>
    <row r="109" spans="1:5" ht="12.75" customHeight="1">
      <c r="A109" s="31" t="s">
        <v>41</v>
      </c>
      <c r="E109" s="32" t="s">
        <v>38</v>
      </c>
    </row>
    <row r="110" spans="1:5" ht="63.75" customHeight="1">
      <c r="A110" s="33" t="s">
        <v>42</v>
      </c>
      <c r="E110" s="34" t="s">
        <v>329</v>
      </c>
    </row>
    <row r="111" spans="1:5" ht="63.75" customHeight="1">
      <c r="A111" t="s">
        <v>44</v>
      </c>
      <c r="E111" s="32" t="s">
        <v>230</v>
      </c>
    </row>
    <row r="112" spans="1:9" ht="12.75" customHeight="1">
      <c r="A112" s="5" t="s">
        <v>33</v>
      </c>
      <c r="B112" s="5"/>
      <c r="C112" s="23" t="s">
        <v>30</v>
      </c>
      <c r="D112" s="5"/>
      <c r="E112" s="35" t="s">
        <v>79</v>
      </c>
      <c r="F112" s="5"/>
      <c r="G112" s="5"/>
      <c r="H112" s="5"/>
      <c r="I112" s="25">
        <f>0+I113+I117+I121</f>
      </c>
    </row>
    <row r="113" spans="1:16" ht="12.75" customHeight="1">
      <c r="A113" s="22" t="s">
        <v>36</v>
      </c>
      <c r="B113" s="26" t="s">
        <v>190</v>
      </c>
      <c r="C113" s="26" t="s">
        <v>330</v>
      </c>
      <c r="D113" s="22" t="s">
        <v>38</v>
      </c>
      <c r="E113" s="27" t="s">
        <v>331</v>
      </c>
      <c r="F113" s="28" t="s">
        <v>76</v>
      </c>
      <c r="G113" s="29">
        <v>55</v>
      </c>
      <c r="H113" s="30">
        <v>0</v>
      </c>
      <c r="I113" s="30">
        <f>ROUND(ROUND(H113,2)*ROUND(G113,3),2)</f>
      </c>
      <c r="O113">
        <f>(I113*21)/100</f>
      </c>
      <c r="P113" t="s">
        <v>13</v>
      </c>
    </row>
    <row r="114" spans="1:5" ht="12.75" customHeight="1">
      <c r="A114" s="31" t="s">
        <v>41</v>
      </c>
      <c r="E114" s="32" t="s">
        <v>38</v>
      </c>
    </row>
    <row r="115" spans="1:5" ht="76.5" customHeight="1">
      <c r="A115" s="33" t="s">
        <v>42</v>
      </c>
      <c r="E115" s="34" t="s">
        <v>332</v>
      </c>
    </row>
    <row r="116" spans="1:5" ht="38.25" customHeight="1">
      <c r="A116" t="s">
        <v>44</v>
      </c>
      <c r="E116" s="32" t="s">
        <v>250</v>
      </c>
    </row>
    <row r="117" spans="1:16" ht="12.75" customHeight="1">
      <c r="A117" s="22" t="s">
        <v>36</v>
      </c>
      <c r="B117" s="26" t="s">
        <v>192</v>
      </c>
      <c r="C117" s="26" t="s">
        <v>252</v>
      </c>
      <c r="D117" s="22" t="s">
        <v>38</v>
      </c>
      <c r="E117" s="27" t="s">
        <v>253</v>
      </c>
      <c r="F117" s="28" t="s">
        <v>76</v>
      </c>
      <c r="G117" s="29">
        <v>65</v>
      </c>
      <c r="H117" s="30">
        <v>0</v>
      </c>
      <c r="I117" s="30">
        <f>ROUND(ROUND(H117,2)*ROUND(G117,3),2)</f>
      </c>
      <c r="O117">
        <f>(I117*21)/100</f>
      </c>
      <c r="P117" t="s">
        <v>13</v>
      </c>
    </row>
    <row r="118" spans="1:5" ht="12.75" customHeight="1">
      <c r="A118" s="31" t="s">
        <v>41</v>
      </c>
      <c r="E118" s="32" t="s">
        <v>38</v>
      </c>
    </row>
    <row r="119" spans="1:5" ht="63.75" customHeight="1">
      <c r="A119" s="33" t="s">
        <v>42</v>
      </c>
      <c r="E119" s="34" t="s">
        <v>333</v>
      </c>
    </row>
    <row r="120" spans="1:5" ht="38.25" customHeight="1">
      <c r="A120" t="s">
        <v>44</v>
      </c>
      <c r="E120" s="32" t="s">
        <v>250</v>
      </c>
    </row>
    <row r="121" spans="1:16" ht="12.75" customHeight="1">
      <c r="A121" s="22" t="s">
        <v>36</v>
      </c>
      <c r="B121" s="26" t="s">
        <v>194</v>
      </c>
      <c r="C121" s="26" t="s">
        <v>85</v>
      </c>
      <c r="D121" s="22" t="s">
        <v>38</v>
      </c>
      <c r="E121" s="27" t="s">
        <v>86</v>
      </c>
      <c r="F121" s="28" t="s">
        <v>76</v>
      </c>
      <c r="G121" s="29">
        <v>65</v>
      </c>
      <c r="H121" s="30">
        <v>0</v>
      </c>
      <c r="I121" s="30">
        <f>ROUND(ROUND(H121,2)*ROUND(G121,3),2)</f>
      </c>
      <c r="O121">
        <f>(I121*21)/100</f>
      </c>
      <c r="P121" t="s">
        <v>13</v>
      </c>
    </row>
    <row r="122" spans="1:5" ht="12.75" customHeight="1">
      <c r="A122" s="31" t="s">
        <v>41</v>
      </c>
      <c r="E122" s="32" t="s">
        <v>38</v>
      </c>
    </row>
    <row r="123" spans="1:5" ht="25.5" customHeight="1">
      <c r="A123" s="33" t="s">
        <v>42</v>
      </c>
      <c r="E123" s="34" t="s">
        <v>334</v>
      </c>
    </row>
    <row r="124" spans="1:5" ht="12.75" customHeight="1">
      <c r="A124" t="s">
        <v>44</v>
      </c>
      <c r="E124" s="32" t="s">
        <v>88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