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REKONSTRUKCE STŘECHY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'01 - REKONSTRUKCE STŘECHY...'!$C$131:$K$324</definedName>
    <definedName name="_xlnm.Print_Area" localSheetId="1">'01 - REKONSTRUKCE STŘECHY...'!$C$4:$J$76,'01 - REKONSTRUKCE STŘECHY...'!$C$82:$J$113,'01 - REKONSTRUKCE STŘECHY...'!$C$119:$J$324</definedName>
    <definedName name="_xlnm.Print_Titles" localSheetId="1">'01 - REKONSTRUKCE STŘECHY...'!$131:$131</definedName>
    <definedName name="_xlnm.Print_Area" localSheetId="2">'Seznam figur'!$C$4:$G$34</definedName>
    <definedName name="_xlnm.Print_Titles" localSheetId="2">'Seznam figur'!$9:$9</definedName>
  </definedNames>
  <calcPr/>
</workbook>
</file>

<file path=xl/calcChain.xml><?xml version="1.0" encoding="utf-8"?>
<calcChain xmlns="http://schemas.openxmlformats.org/spreadsheetml/2006/main">
  <c i="3" l="1" r="D7"/>
  <c i="2" r="J37"/>
  <c r="J36"/>
  <c i="1" r="AY95"/>
  <c i="2" r="J35"/>
  <c i="1" r="AX95"/>
  <c i="2" r="BI324"/>
  <c r="BH324"/>
  <c r="BG324"/>
  <c r="BE324"/>
  <c r="T324"/>
  <c r="T323"/>
  <c r="R324"/>
  <c r="R323"/>
  <c r="P324"/>
  <c r="P323"/>
  <c r="BI322"/>
  <c r="BH322"/>
  <c r="BG322"/>
  <c r="BE322"/>
  <c r="T322"/>
  <c r="T321"/>
  <c r="T320"/>
  <c r="R322"/>
  <c r="R321"/>
  <c r="R320"/>
  <c r="P322"/>
  <c r="P321"/>
  <c r="P320"/>
  <c r="BI318"/>
  <c r="BH318"/>
  <c r="BG318"/>
  <c r="BE318"/>
  <c r="T318"/>
  <c r="T317"/>
  <c r="R318"/>
  <c r="R317"/>
  <c r="P318"/>
  <c r="P317"/>
  <c r="BI312"/>
  <c r="BH312"/>
  <c r="BG312"/>
  <c r="BE312"/>
  <c r="T312"/>
  <c r="R312"/>
  <c r="P312"/>
  <c r="BI307"/>
  <c r="BH307"/>
  <c r="BG307"/>
  <c r="BE307"/>
  <c r="T307"/>
  <c r="R307"/>
  <c r="P307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7"/>
  <c r="BH297"/>
  <c r="BG297"/>
  <c r="BE297"/>
  <c r="T297"/>
  <c r="R297"/>
  <c r="P297"/>
  <c r="BI295"/>
  <c r="BH295"/>
  <c r="BG295"/>
  <c r="BE295"/>
  <c r="T295"/>
  <c r="R295"/>
  <c r="P295"/>
  <c r="BI293"/>
  <c r="BH293"/>
  <c r="BG293"/>
  <c r="BE293"/>
  <c r="T293"/>
  <c r="R293"/>
  <c r="P293"/>
  <c r="BI291"/>
  <c r="BH291"/>
  <c r="BG291"/>
  <c r="BE291"/>
  <c r="T291"/>
  <c r="R291"/>
  <c r="P291"/>
  <c r="BI290"/>
  <c r="BH290"/>
  <c r="BG290"/>
  <c r="BE290"/>
  <c r="T290"/>
  <c r="R290"/>
  <c r="P290"/>
  <c r="BI288"/>
  <c r="BH288"/>
  <c r="BG288"/>
  <c r="BE288"/>
  <c r="T288"/>
  <c r="R288"/>
  <c r="P288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80"/>
  <c r="BH280"/>
  <c r="BG280"/>
  <c r="BE280"/>
  <c r="T280"/>
  <c r="R280"/>
  <c r="P280"/>
  <c r="BI278"/>
  <c r="BH278"/>
  <c r="BG278"/>
  <c r="BE278"/>
  <c r="T278"/>
  <c r="R278"/>
  <c r="P278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6"/>
  <c r="BH266"/>
  <c r="BG266"/>
  <c r="BE266"/>
  <c r="T266"/>
  <c r="R266"/>
  <c r="P266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8"/>
  <c r="BH258"/>
  <c r="BG258"/>
  <c r="BE258"/>
  <c r="T258"/>
  <c r="R258"/>
  <c r="P258"/>
  <c r="BI256"/>
  <c r="BH256"/>
  <c r="BG256"/>
  <c r="BE256"/>
  <c r="T256"/>
  <c r="R256"/>
  <c r="P256"/>
  <c r="BI250"/>
  <c r="BH250"/>
  <c r="BG250"/>
  <c r="BE250"/>
  <c r="T250"/>
  <c r="R250"/>
  <c r="P250"/>
  <c r="BI248"/>
  <c r="BH248"/>
  <c r="BG248"/>
  <c r="BE248"/>
  <c r="T248"/>
  <c r="R248"/>
  <c r="P248"/>
  <c r="BI242"/>
  <c r="BH242"/>
  <c r="BG242"/>
  <c r="BE242"/>
  <c r="T242"/>
  <c r="R242"/>
  <c r="P242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3"/>
  <c r="BH223"/>
  <c r="BG223"/>
  <c r="BE223"/>
  <c r="T223"/>
  <c r="R223"/>
  <c r="P223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2"/>
  <c r="BH212"/>
  <c r="BG212"/>
  <c r="BE212"/>
  <c r="T212"/>
  <c r="R212"/>
  <c r="P212"/>
  <c r="BI210"/>
  <c r="BH210"/>
  <c r="BG210"/>
  <c r="BE210"/>
  <c r="T210"/>
  <c r="R210"/>
  <c r="P210"/>
  <c r="BI206"/>
  <c r="BH206"/>
  <c r="BG206"/>
  <c r="BE206"/>
  <c r="T206"/>
  <c r="R206"/>
  <c r="P206"/>
  <c r="BI202"/>
  <c r="BH202"/>
  <c r="BG202"/>
  <c r="BE202"/>
  <c r="T202"/>
  <c r="R202"/>
  <c r="P202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1"/>
  <c r="BH181"/>
  <c r="BG181"/>
  <c r="BE181"/>
  <c r="T181"/>
  <c r="T180"/>
  <c r="R181"/>
  <c r="R180"/>
  <c r="P181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63"/>
  <c r="BH163"/>
  <c r="BG163"/>
  <c r="BE163"/>
  <c r="T163"/>
  <c r="R163"/>
  <c r="P163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3"/>
  <c r="BH143"/>
  <c r="BG143"/>
  <c r="BE143"/>
  <c r="T143"/>
  <c r="R143"/>
  <c r="P143"/>
  <c r="BI135"/>
  <c r="BH135"/>
  <c r="BG135"/>
  <c r="BE135"/>
  <c r="T135"/>
  <c r="T134"/>
  <c r="R135"/>
  <c r="R134"/>
  <c r="P135"/>
  <c r="P134"/>
  <c r="J129"/>
  <c r="J128"/>
  <c r="F128"/>
  <c r="F126"/>
  <c r="E124"/>
  <c r="J92"/>
  <c r="J91"/>
  <c r="F91"/>
  <c r="F89"/>
  <c r="E87"/>
  <c r="J18"/>
  <c r="E18"/>
  <c r="F129"/>
  <c r="J17"/>
  <c r="J12"/>
  <c r="J89"/>
  <c r="E7"/>
  <c r="E122"/>
  <c i="1" r="L90"/>
  <c r="AM90"/>
  <c r="AM89"/>
  <c r="L89"/>
  <c r="AM87"/>
  <c r="L87"/>
  <c r="L85"/>
  <c r="L84"/>
  <c i="2" r="BK300"/>
  <c r="BK290"/>
  <c r="J273"/>
  <c r="J264"/>
  <c r="J258"/>
  <c r="BK226"/>
  <c r="J202"/>
  <c r="J173"/>
  <c r="BK147"/>
  <c r="BK303"/>
  <c r="BK293"/>
  <c r="J288"/>
  <c r="J271"/>
  <c r="BK232"/>
  <c r="BK223"/>
  <c r="J206"/>
  <c r="BK181"/>
  <c r="J163"/>
  <c r="BK312"/>
  <c r="J301"/>
  <c r="BK287"/>
  <c r="BK278"/>
  <c r="BK264"/>
  <c r="BK218"/>
  <c r="J192"/>
  <c r="BK174"/>
  <c r="BK149"/>
  <c r="J135"/>
  <c r="J303"/>
  <c r="BK291"/>
  <c r="BK271"/>
  <c r="J263"/>
  <c r="J248"/>
  <c r="BK212"/>
  <c r="J177"/>
  <c r="BK151"/>
  <c r="J318"/>
  <c r="BK295"/>
  <c r="J284"/>
  <c r="BK269"/>
  <c r="J260"/>
  <c r="J232"/>
  <c r="J218"/>
  <c r="J188"/>
  <c r="BK172"/>
  <c r="BK153"/>
  <c r="BK318"/>
  <c r="J302"/>
  <c r="J291"/>
  <c r="BK275"/>
  <c r="J256"/>
  <c r="J242"/>
  <c r="BK230"/>
  <c r="BK220"/>
  <c r="J190"/>
  <c r="J176"/>
  <c r="J151"/>
  <c r="J305"/>
  <c r="J297"/>
  <c r="J280"/>
  <c r="J275"/>
  <c r="BK263"/>
  <c r="J216"/>
  <c r="J181"/>
  <c r="J152"/>
  <c r="BK324"/>
  <c r="BK302"/>
  <c r="BK285"/>
  <c r="BK266"/>
  <c r="BK256"/>
  <c r="J230"/>
  <c r="BK206"/>
  <c r="J179"/>
  <c r="J153"/>
  <c r="BK305"/>
  <c r="J299"/>
  <c r="J287"/>
  <c r="BK282"/>
  <c r="J262"/>
  <c r="BK242"/>
  <c r="J223"/>
  <c r="BK216"/>
  <c r="J184"/>
  <c r="BK163"/>
  <c r="J322"/>
  <c r="BK307"/>
  <c r="J300"/>
  <c r="BK280"/>
  <c r="J268"/>
  <c r="BK248"/>
  <c r="J228"/>
  <c r="J212"/>
  <c r="J186"/>
  <c r="BK173"/>
  <c r="J149"/>
  <c r="J307"/>
  <c r="BK299"/>
  <c r="BK284"/>
  <c r="BK276"/>
  <c r="J266"/>
  <c r="BK258"/>
  <c r="BK190"/>
  <c r="BK176"/>
  <c r="BK155"/>
  <c r="BK143"/>
  <c r="BK322"/>
  <c r="J293"/>
  <c r="J276"/>
  <c r="BK260"/>
  <c r="J234"/>
  <c r="BK210"/>
  <c r="BK184"/>
  <c r="J155"/>
  <c i="1" r="AS94"/>
  <c i="2" r="BK304"/>
  <c r="BK297"/>
  <c r="J285"/>
  <c r="BK268"/>
  <c r="BK233"/>
  <c r="J220"/>
  <c r="BK192"/>
  <c r="BK179"/>
  <c r="BK152"/>
  <c r="J312"/>
  <c r="BK301"/>
  <c r="J290"/>
  <c r="BK273"/>
  <c r="BK250"/>
  <c r="BK234"/>
  <c r="J226"/>
  <c r="J210"/>
  <c r="BK188"/>
  <c r="J172"/>
  <c r="J143"/>
  <c r="J304"/>
  <c r="BK288"/>
  <c r="J282"/>
  <c r="J269"/>
  <c r="J233"/>
  <c r="BK202"/>
  <c r="BK177"/>
  <c r="J147"/>
  <c r="J324"/>
  <c r="J295"/>
  <c r="J278"/>
  <c r="BK262"/>
  <c r="J250"/>
  <c r="BK228"/>
  <c r="BK186"/>
  <c r="J174"/>
  <c r="BK135"/>
  <c l="1" r="T142"/>
  <c r="T133"/>
  <c r="T171"/>
  <c r="P183"/>
  <c r="BK189"/>
  <c r="J189"/>
  <c r="J104"/>
  <c r="BK257"/>
  <c r="J257"/>
  <c r="J105"/>
  <c r="BK265"/>
  <c r="J265"/>
  <c r="J106"/>
  <c r="BK298"/>
  <c r="J298"/>
  <c r="J107"/>
  <c r="BK306"/>
  <c r="J306"/>
  <c r="J108"/>
  <c r="R142"/>
  <c r="R133"/>
  <c r="R171"/>
  <c r="BK183"/>
  <c r="R189"/>
  <c r="T257"/>
  <c r="R265"/>
  <c r="R298"/>
  <c r="P306"/>
  <c r="BK142"/>
  <c r="J142"/>
  <c r="J99"/>
  <c r="BK171"/>
  <c r="J171"/>
  <c r="J100"/>
  <c r="R183"/>
  <c r="T189"/>
  <c r="R257"/>
  <c r="P265"/>
  <c r="P298"/>
  <c r="R306"/>
  <c r="P142"/>
  <c r="P133"/>
  <c r="P171"/>
  <c r="T183"/>
  <c r="P189"/>
  <c r="P257"/>
  <c r="T265"/>
  <c r="T298"/>
  <c r="T306"/>
  <c r="BK317"/>
  <c r="J317"/>
  <c r="J109"/>
  <c r="BK321"/>
  <c r="BK134"/>
  <c r="J134"/>
  <c r="J98"/>
  <c r="BK323"/>
  <c r="J323"/>
  <c r="J112"/>
  <c r="BK180"/>
  <c r="J180"/>
  <c r="J101"/>
  <c r="J126"/>
  <c r="BF143"/>
  <c r="BF147"/>
  <c r="BF153"/>
  <c r="BF188"/>
  <c r="BF190"/>
  <c r="BF228"/>
  <c r="BF233"/>
  <c r="BF248"/>
  <c r="BF262"/>
  <c r="BF273"/>
  <c r="BF275"/>
  <c r="BF276"/>
  <c r="BF290"/>
  <c r="BF302"/>
  <c r="BF303"/>
  <c r="BF305"/>
  <c r="BF322"/>
  <c r="BF324"/>
  <c r="E85"/>
  <c r="F92"/>
  <c r="BF151"/>
  <c r="BF179"/>
  <c r="BF184"/>
  <c r="BF212"/>
  <c r="BF226"/>
  <c r="BF232"/>
  <c r="BF242"/>
  <c r="BF256"/>
  <c r="BF260"/>
  <c r="BF264"/>
  <c r="BF278"/>
  <c r="BF282"/>
  <c r="BF285"/>
  <c r="BF287"/>
  <c r="BF288"/>
  <c r="BF295"/>
  <c r="BF297"/>
  <c r="BF135"/>
  <c r="BF149"/>
  <c r="BF152"/>
  <c r="BF155"/>
  <c r="BF163"/>
  <c r="BF174"/>
  <c r="BF206"/>
  <c r="BF210"/>
  <c r="BF216"/>
  <c r="BF220"/>
  <c r="BF234"/>
  <c r="BF250"/>
  <c r="BF266"/>
  <c r="BF268"/>
  <c r="BF271"/>
  <c r="BF284"/>
  <c r="BF291"/>
  <c r="BF301"/>
  <c r="BF172"/>
  <c r="BF173"/>
  <c r="BF176"/>
  <c r="BF177"/>
  <c r="BF181"/>
  <c r="BF186"/>
  <c r="BF192"/>
  <c r="BF202"/>
  <c r="BF218"/>
  <c r="BF223"/>
  <c r="BF230"/>
  <c r="BF258"/>
  <c r="BF263"/>
  <c r="BF269"/>
  <c r="BF280"/>
  <c r="BF293"/>
  <c r="BF299"/>
  <c r="BF300"/>
  <c r="BF304"/>
  <c r="BF307"/>
  <c r="BF312"/>
  <c r="BF318"/>
  <c r="F36"/>
  <c i="1" r="BC95"/>
  <c r="BC94"/>
  <c r="W32"/>
  <c i="2" r="J33"/>
  <c i="1" r="AV95"/>
  <c i="2" r="F35"/>
  <c i="1" r="BB95"/>
  <c r="BB94"/>
  <c r="W31"/>
  <c i="2" r="F37"/>
  <c i="1" r="BD95"/>
  <c r="BD94"/>
  <c r="W33"/>
  <c i="2" r="F33"/>
  <c i="1" r="AZ95"/>
  <c r="AZ94"/>
  <c r="W29"/>
  <c i="2" l="1" r="R182"/>
  <c r="R132"/>
  <c r="BK182"/>
  <c r="J182"/>
  <c r="J102"/>
  <c r="BK320"/>
  <c r="J320"/>
  <c r="J110"/>
  <c r="P182"/>
  <c r="P132"/>
  <c i="1" r="AU95"/>
  <c i="2" r="T182"/>
  <c r="T132"/>
  <c r="BK133"/>
  <c r="J133"/>
  <c r="J97"/>
  <c r="J321"/>
  <c r="J111"/>
  <c r="J183"/>
  <c r="J103"/>
  <c i="1" r="AV94"/>
  <c r="AK29"/>
  <c i="2" r="J34"/>
  <c i="1" r="AW95"/>
  <c r="AT95"/>
  <c r="AX94"/>
  <c r="AY94"/>
  <c i="2" r="F34"/>
  <c i="1" r="BA95"/>
  <c r="BA94"/>
  <c r="W30"/>
  <c r="AU94"/>
  <c i="2" l="1" r="BK132"/>
  <c r="J132"/>
  <c r="J96"/>
  <c i="1" r="AW94"/>
  <c r="AK30"/>
  <c i="2" l="1" r="J30"/>
  <c i="1" r="AG95"/>
  <c r="AG94"/>
  <c r="AK26"/>
  <c r="AT94"/>
  <c r="AN94"/>
  <c i="2" l="1" r="J39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<sst xmlns="http://schemas.openxmlformats.org/spreadsheetml/2006/main">
  <si>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</si>
  <si>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</si>
  <si>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</si>
  <si>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</si>
  <si>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{c723f19a-3ad3-49f0-97fd-97096f235909}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</si>
  <si>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</si>
  <si>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</si>
  <si>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</si>
  <si>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</si>
  <si>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</si>
  <si>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</si>
  <si>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</si>
  <si>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</si>
  <si>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</si>
  <si>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21031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</si>
  <si>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</si>
  <si>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</si>
  <si>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OBECNÍ ÚŘAD KRÁLOVEC Č.P. 71 - REKONSTRUKCE STŘECHY A STROPU  2.NP</t>
  </si>
  <si>
    <t>KSO:</t>
  </si>
  <si>
    <t>CC-CZ:</t>
  </si>
  <si>
    <t>Místo:</t>
  </si>
  <si>
    <t>KRÁLOVEC ČP 78</t>
  </si>
  <si>
    <t>Datum:</t>
  </si>
  <si>
    <t>21. 4. 2022</t>
  </si>
  <si>
    <t>Zadavatel:</t>
  </si>
  <si>
    <t>IČ:</t>
  </si>
  <si>
    <t>OBEC KRÁLOVEC</t>
  </si>
  <si>
    <t>DIČ:</t>
  </si>
  <si>
    <t>Uchazeč:</t>
  </si>
  <si>
    <t>Vyplň údaj</t>
  </si>
  <si>
    <t>Projektant:</t>
  </si>
  <si>
    <t>11604115</t>
  </si>
  <si>
    <t>ING. LUBOŠ KASPER, KOLMÁ 500, 541 03 TRUTNOV 3</t>
  </si>
  <si>
    <t>True</t>
  </si>
  <si>
    <t>Zpracovatel:</t>
  </si>
  <si>
    <t>ING. LUBOŠ KASPER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</si>
  <si>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</si>
  <si>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</si>
  <si>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</si>
  <si>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</si>
  <si>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</si>
  <si>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</si>
  <si>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</si>
  <si>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</si>
  <si>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</si>
  <si>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</si>
  <si>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</si>
  <si>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</si>
  <si>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</si>
  <si>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</si>
  <si>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</si>
  <si>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</si>
  <si>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</si>
  <si>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</si>
  <si>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</si>
  <si>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</si>
  <si>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</si>
  <si>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</si>
  <si>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</si>
  <si>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</si>
  <si>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</si>
  <si>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</si>
  <si>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</si>
  <si>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</si>
  <si>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</si>
  <si>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</si>
  <si>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</si>
  <si>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</si>
  <si>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</si>
  <si>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</si>
  <si>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</si>
  <si>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</si>
  <si>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</si>
  <si>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</si>
  <si>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</si>
  <si>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</si>
  <si>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</si>
  <si>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</si>
  <si>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</si>
  <si>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</si>
  <si>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</si>
  <si>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</si>
  <si>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</si>
  <si>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REKONSTRUKCE STŘECHY A STROPU  2.NP</t>
  </si>
  <si>
    <t>STA</t>
  </si>
  <si>
    <t>1</t>
  </si>
  <si>
    <t>{e6f8e002-8420-4c1d-b2cb-f4efbd75b143}</t>
  </si>
  <si>
    <t>STROP</t>
  </si>
  <si>
    <t>264,07</t>
  </si>
  <si>
    <t>2</t>
  </si>
  <si>
    <t>STŘECHA</t>
  </si>
  <si>
    <t>443,904</t>
  </si>
  <si>
    <t>KRYCÍ LIST SOUPISU PRACÍ</t>
  </si>
  <si>
    <t>Objekt:</t>
  </si>
  <si>
    <t xml:space="preserve">01 - REKONSTRUKCE STŘECHY A STROPU  2.NP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</si>
  <si>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</si>
  <si>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</si>
  <si>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</si>
  <si>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</si>
  <si>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</si>
  <si>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</si>
  <si>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</si>
  <si>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</si>
  <si>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</si>
  <si>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</si>
  <si>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</si>
  <si>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</si>
  <si>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</si>
  <si>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</si>
  <si>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</si>
  <si>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</si>
  <si>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</si>
  <si>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</si>
  <si>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</si>
  <si>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</si>
  <si>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</si>
  <si>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</si>
  <si>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</si>
  <si>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</si>
  <si>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</si>
  <si>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</si>
  <si>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</si>
  <si>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</si>
  <si>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</si>
  <si>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</si>
  <si>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</si>
  <si>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</si>
  <si>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</si>
  <si>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</si>
  <si>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</si>
  <si>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</si>
  <si>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</si>
  <si>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</si>
  <si>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</si>
  <si>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</si>
  <si>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632450124</t>
  </si>
  <si>
    <t>Vyrovnávací cementový potěr tl přes 40 do 50 mm ze suchých směsí provedený v pásu</t>
  </si>
  <si>
    <t>m2</t>
  </si>
  <si>
    <t>4</t>
  </si>
  <si>
    <t>120882298</t>
  </si>
  <si>
    <t>VV</t>
  </si>
  <si>
    <t>"VYROVNÁVACÍ POTĚR NA STÁVAJÍCÍCH ZDECH PRO OSAZENÍ NOVÝCH TRÁMŮ PODLAHY PŮDY</t>
  </si>
  <si>
    <t>22,48*0,3*2"OBVODOVÉ ZDI</t>
  </si>
  <si>
    <t>"STŘEDNÍ ZDI</t>
  </si>
  <si>
    <t>22,48*0,3*2</t>
  </si>
  <si>
    <t>4,5*0,3</t>
  </si>
  <si>
    <t>Součet</t>
  </si>
  <si>
    <t>9</t>
  </si>
  <si>
    <t>Ostatní konstrukce a práce, bourání</t>
  </si>
  <si>
    <t>941111111</t>
  </si>
  <si>
    <t>Montáž lešení řadového trubkového lehkého s podlahami zatížení do 200 kg/m2 š od 0,6 do 0,9 m v do 10 m</t>
  </si>
  <si>
    <t>1516197854</t>
  </si>
  <si>
    <t>23,0*7</t>
  </si>
  <si>
    <t>23,0*6</t>
  </si>
  <si>
    <t>3</t>
  </si>
  <si>
    <t>941111211</t>
  </si>
  <si>
    <t>Příplatek k lešení řadovému trubkovému lehkému s podlahami š 0,9 m v 10 m za první a ZKD den použití</t>
  </si>
  <si>
    <t>596755946</t>
  </si>
  <si>
    <t>299,000*60</t>
  </si>
  <si>
    <t>941111811</t>
  </si>
  <si>
    <t>Demontáž lešení řadového trubkového lehkého s podlahami zatížení do 200 kg/m2 š přes 0,6 do 0,9 m v do 10 m</t>
  </si>
  <si>
    <t>1611966321</t>
  </si>
  <si>
    <t>299</t>
  </si>
  <si>
    <t>5</t>
  </si>
  <si>
    <t>949101111</t>
  </si>
  <si>
    <t>Lešení pomocné pro objekty pozemních staveb s lešeňovou podlahou v do 1,9 m zatížení do 150 kg/m2</t>
  </si>
  <si>
    <t>-945068289</t>
  </si>
  <si>
    <t>949101112</t>
  </si>
  <si>
    <t>Lešení pomocné pro objekty pozemních staveb s lešeňovou podlahou v přes 1,9 do 3,5 m zatížení do 150 kg/m2</t>
  </si>
  <si>
    <t>-891480390</t>
  </si>
  <si>
    <t>7</t>
  </si>
  <si>
    <t>952901111</t>
  </si>
  <si>
    <t>Vyčištění budov bytové a občanské výstavby při výšce podlaží do 4 m</t>
  </si>
  <si>
    <t>660854650</t>
  </si>
  <si>
    <t>8</t>
  </si>
  <si>
    <t>965042141</t>
  </si>
  <si>
    <t>Bourání podkladů pod dlažby nebo mazanin betonových nebo z litého asfaltu tl do 100 mm pl přes 4 m2</t>
  </si>
  <si>
    <t>m3</t>
  </si>
  <si>
    <t>997772749</t>
  </si>
  <si>
    <t>"VYBOURÁNÍ STÁVAJÍCÍ BETONOVÉ MAZANINY DLE SOND TL. 500 MM</t>
  </si>
  <si>
    <t>22,48*14,65*0,05</t>
  </si>
  <si>
    <t>-7,081*3,44*0,05 "NOVÝ BETONOVÝ STROP</t>
  </si>
  <si>
    <t>-5,11*4,21*0,05"NOVÝ DŘEVĚNÝ STROP</t>
  </si>
  <si>
    <t>-0,45*1,2*0,05*2-0,45*0,9*0,05*2"ODPOČET KOMÍNŮ</t>
  </si>
  <si>
    <t>-5*3,5*0,05</t>
  </si>
  <si>
    <t>965082933</t>
  </si>
  <si>
    <t>Odstranění násypů pod podlahami tl do 200 mm pl přes 2 m2</t>
  </si>
  <si>
    <t>1738594333</t>
  </si>
  <si>
    <t xml:space="preserve">"ODSTRANĚNÍ  STÁVAJÍCÍHO ŠKVÁROVÉHO NÁSYPU DLE SOND TL. 150 MM</t>
  </si>
  <si>
    <t>22,48*14,65*0,15</t>
  </si>
  <si>
    <t>-7,081*3,44*0,15 "NOVÝ BETONOVÝ STROP</t>
  </si>
  <si>
    <t>-5,11*4,21*0,15"NOVÝ DŘEVĚNÝ STROP</t>
  </si>
  <si>
    <t>-0,45*1,2*0,15*2-0,45*0,9*0,15*2"ODPOČET KOMÍNŮ</t>
  </si>
  <si>
    <t>-5*3,5*0,15"SCHODIŠTĚ</t>
  </si>
  <si>
    <t>997</t>
  </si>
  <si>
    <t>Přesun sutě</t>
  </si>
  <si>
    <t>10</t>
  </si>
  <si>
    <t>997013113</t>
  </si>
  <si>
    <t>Vnitrostaveništní doprava suti a vybouraných hmot pro budovy v přes 9 do 12 m s použitím mechanizace</t>
  </si>
  <si>
    <t>t</t>
  </si>
  <si>
    <t>993479829</t>
  </si>
  <si>
    <t>11</t>
  </si>
  <si>
    <t>997013311</t>
  </si>
  <si>
    <t>Montáž a demontáž shozu suti v do 10 m</t>
  </si>
  <si>
    <t>m</t>
  </si>
  <si>
    <t>2040824000</t>
  </si>
  <si>
    <t>12</t>
  </si>
  <si>
    <t>997013321</t>
  </si>
  <si>
    <t>Příplatek k shozu suti v do 10 m za první a ZKD den použití</t>
  </si>
  <si>
    <t>-730099163</t>
  </si>
  <si>
    <t>7,000*45</t>
  </si>
  <si>
    <t>13</t>
  </si>
  <si>
    <t>997013501</t>
  </si>
  <si>
    <t>Odvoz suti a vybouraných hmot na skládku nebo meziskládku do 1 km se složením</t>
  </si>
  <si>
    <t>1829552979</t>
  </si>
  <si>
    <t>14</t>
  </si>
  <si>
    <t>997013509</t>
  </si>
  <si>
    <t>Příplatek k odvozu suti a vybouraných hmot na skládku ZKD 1 km přes 1 km</t>
  </si>
  <si>
    <t>1167289604</t>
  </si>
  <si>
    <t>100,469*15</t>
  </si>
  <si>
    <t>997013631</t>
  </si>
  <si>
    <t>Poplatek za uložení na skládce (skládkovné) stavebního odpadu směsného kód odpadu 17 09 04</t>
  </si>
  <si>
    <t>-317533201</t>
  </si>
  <si>
    <t>998</t>
  </si>
  <si>
    <t>Přesun hmot</t>
  </si>
  <si>
    <t>16</t>
  </si>
  <si>
    <t>998018002</t>
  </si>
  <si>
    <t>Přesun hmot ruční pro budovy v přes 6 do 12 m</t>
  </si>
  <si>
    <t>1376058335</t>
  </si>
  <si>
    <t>PSV</t>
  </si>
  <si>
    <t>Práce a dodávky PSV</t>
  </si>
  <si>
    <t>713</t>
  </si>
  <si>
    <t>Izolace tepelné</t>
  </si>
  <si>
    <t>17</t>
  </si>
  <si>
    <t>713121112</t>
  </si>
  <si>
    <t>Montáž izolace tepelné podlah volně kladenými mezi trámy nebo hranoly rohožemi, pásy, dílci, deskami 1 vrstva</t>
  </si>
  <si>
    <t>649410643</t>
  </si>
  <si>
    <t>STROP*2</t>
  </si>
  <si>
    <t>18</t>
  </si>
  <si>
    <t>M</t>
  </si>
  <si>
    <t>63148105</t>
  </si>
  <si>
    <t>deska tepelně izolační minerální univerzální λ=0,038-0,039 tl 120mm</t>
  </si>
  <si>
    <t>32</t>
  </si>
  <si>
    <t>1233771990</t>
  </si>
  <si>
    <t>528,14*1,02 'Přepočtené koeficientem množství</t>
  </si>
  <si>
    <t>19</t>
  </si>
  <si>
    <t>998713202</t>
  </si>
  <si>
    <t>Přesun hmot procentní pro izolace tepelné v objektech v přes 6 do 12 m</t>
  </si>
  <si>
    <t>%</t>
  </si>
  <si>
    <t>1858059729</t>
  </si>
  <si>
    <t>762</t>
  </si>
  <si>
    <t>Konstrukce tesařské</t>
  </si>
  <si>
    <t>20</t>
  </si>
  <si>
    <t>762083111</t>
  </si>
  <si>
    <t>Impregnace řeziva proti dřevokaznému hmyzu a houbám máčením třída ohrožení 1 a 2</t>
  </si>
  <si>
    <t>1510396385</t>
  </si>
  <si>
    <t>308,3*0,12*0,24*1,1"STROPNÍ TRÁMY 12/24</t>
  </si>
  <si>
    <t>762111811</t>
  </si>
  <si>
    <t>Demontáž stěn a příček z hraněného řeziva</t>
  </si>
  <si>
    <t>584093461</t>
  </si>
  <si>
    <t xml:space="preserve">"PŮDNÍ KOJE  U SCHODŮ- BOKY</t>
  </si>
  <si>
    <t>5*(0,5+2,5)*0,5*2</t>
  </si>
  <si>
    <t>5*2,5</t>
  </si>
  <si>
    <t>"KOJE K SILNICI</t>
  </si>
  <si>
    <t>3,8*(0,5+3)*0,5*2</t>
  </si>
  <si>
    <t>"VSTUP NA PŮDU</t>
  </si>
  <si>
    <t>4*3</t>
  </si>
  <si>
    <t>22</t>
  </si>
  <si>
    <t>762123110</t>
  </si>
  <si>
    <t>Montáž tesařských stěn vázaných z hraněného řeziva průřezové pl do 100 cm2</t>
  </si>
  <si>
    <t>-1620252727</t>
  </si>
  <si>
    <t xml:space="preserve">"PŮDNÍ KOJE  U SCHODŮ- BOKY" (70+25)</t>
  </si>
  <si>
    <t>"KOJE K SILNICI"(60+20*3)</t>
  </si>
  <si>
    <t>23</t>
  </si>
  <si>
    <t>60512125</t>
  </si>
  <si>
    <t>hranol stavební řezivo průřezu do 120cm2 do dl 6m</t>
  </si>
  <si>
    <t>-2101223175</t>
  </si>
  <si>
    <t xml:space="preserve">"PŮDNÍ KOJE  U SCHODŮ- BOKY" (70+25)*0,06*0,06*1,1</t>
  </si>
  <si>
    <t>"KOJE K SILNICI"(60+20*3)*0,06*0,06*1,1</t>
  </si>
  <si>
    <t>24</t>
  </si>
  <si>
    <t>762331812</t>
  </si>
  <si>
    <t>Demontáž vázaných kcí krovů z hranolů průřezové pl přes 120 do 224 cm2</t>
  </si>
  <si>
    <t>41044893</t>
  </si>
  <si>
    <t>8*9,5"PŘEDPOKLÁDANÁ VÝMĚNA KROKVÍ</t>
  </si>
  <si>
    <t>25</t>
  </si>
  <si>
    <t>762332921</t>
  </si>
  <si>
    <t>Doplnění části střešní vazby hranoly průřezové pl do 120 cm2 včetně materiálu</t>
  </si>
  <si>
    <t>1883513883</t>
  </si>
  <si>
    <t>7*8"OZN 12 PŘÍLOŽKY KLEŠTIN 6/16</t>
  </si>
  <si>
    <t>2*23"OZN 13 DOPLNĚNÍ KLEŠTIN 6/16 DO VRCHOLU</t>
  </si>
  <si>
    <t>26</t>
  </si>
  <si>
    <t>762332922</t>
  </si>
  <si>
    <t>Doplnění části střešní vazby hranoly průřezové pl přes 120 do 224 cm2 včetně materiálu</t>
  </si>
  <si>
    <t>-1273416280</t>
  </si>
  <si>
    <t>3*10"PŘÍLOŽKA SLOUPU 10/10 OZN 11</t>
  </si>
  <si>
    <t>27</t>
  </si>
  <si>
    <t>762332923</t>
  </si>
  <si>
    <t>Doplnění části střešní vazby hranoly průřezové pl přes 224 do 288 cm2 včetně materiálu</t>
  </si>
  <si>
    <t>406272970</t>
  </si>
  <si>
    <t>6*6+2*5"PŘÍLOŽKA VAZNIC 10/28 OZN 10</t>
  </si>
  <si>
    <t>28</t>
  </si>
  <si>
    <t>762341933</t>
  </si>
  <si>
    <t>Vyřezání části bednění střech z prken tl do 32 mm pl jednotlivě přes 4 m2</t>
  </si>
  <si>
    <t>48280264</t>
  </si>
  <si>
    <t xml:space="preserve">"ODHAD 20% PLOCHY STŘECHY </t>
  </si>
  <si>
    <t>150</t>
  </si>
  <si>
    <t>29</t>
  </si>
  <si>
    <t>762343912</t>
  </si>
  <si>
    <t>Zabednění otvorů ve střeše prkny tl do 32 mm pl jednotlivě přes 1 do 4 m2</t>
  </si>
  <si>
    <t>814640426</t>
  </si>
  <si>
    <t xml:space="preserve">(23,08*(1+8,4)*2+5*2,0)*0,2"PŘEDPOKLAD 20  % PLOCHY BEDNĚNÍ</t>
  </si>
  <si>
    <t>30</t>
  </si>
  <si>
    <t>762524108</t>
  </si>
  <si>
    <t>Položení podlahy z hoblovaných fošen na pero a drážku</t>
  </si>
  <si>
    <t>1224566684</t>
  </si>
  <si>
    <t>31</t>
  </si>
  <si>
    <t>3820106115</t>
  </si>
  <si>
    <t>Palubka podlahová SECA A/B smrk 28×146×4000 mm (4 ks/bal)</t>
  </si>
  <si>
    <t>1472115667</t>
  </si>
  <si>
    <t>STROP*1,1</t>
  </si>
  <si>
    <t>762595001</t>
  </si>
  <si>
    <t>Spojovací prostředky pro položení dřevěných podlah a zakrytí kanálů</t>
  </si>
  <si>
    <t>774885575</t>
  </si>
  <si>
    <t>33</t>
  </si>
  <si>
    <t>762621120</t>
  </si>
  <si>
    <t>Osazení dveří tesařských jednokřídlových</t>
  </si>
  <si>
    <t>1392494580</t>
  </si>
  <si>
    <t>34</t>
  </si>
  <si>
    <t>tesařskdvr1</t>
  </si>
  <si>
    <t>DODÁVKA TESAŘSKÝCH DVEŘÍ 900/1970 VČ PETLICE A KOVÁNÍ</t>
  </si>
  <si>
    <t>KČ</t>
  </si>
  <si>
    <t>-338784469</t>
  </si>
  <si>
    <t>35</t>
  </si>
  <si>
    <t>762811811</t>
  </si>
  <si>
    <t>Demontáž záklopů stropů z hrubých prken tl do 32 mm</t>
  </si>
  <si>
    <t>-299429593</t>
  </si>
  <si>
    <t xml:space="preserve">"ODSTRANĚNÍ  STÁVAJÍCÍHO PRKENNÉHO ZÁKLOPU STROPU</t>
  </si>
  <si>
    <t>22,48*14,65</t>
  </si>
  <si>
    <t>-7,081*3,44 "NOVÝ BETONOVÝ STROP</t>
  </si>
  <si>
    <t>-5,11*4,21"NOVÝ DŘEVĚNÝ STROP</t>
  </si>
  <si>
    <t>-0,45*1,2*2-0,45*0,9*2"ODPOČET KOMÍNŮ</t>
  </si>
  <si>
    <t>-5*3,5"SCHODIŠTĚ</t>
  </si>
  <si>
    <t>36</t>
  </si>
  <si>
    <t>762822120</t>
  </si>
  <si>
    <t>Montáž stropního trámu z hraněného řeziva průřezové pl přes 144 do 288 cm2 s výměnami</t>
  </si>
  <si>
    <t>-1602889964</t>
  </si>
  <si>
    <t>"NOVÉ STOPNÍ TRÁMY NESOUCÍCH PODLAHU PŮDY 120/240</t>
  </si>
  <si>
    <t>4,8*19</t>
  </si>
  <si>
    <t>5,2*3+5*6+3*5+4*7</t>
  </si>
  <si>
    <t>4,5*8+9*6+5,5*7</t>
  </si>
  <si>
    <t>37</t>
  </si>
  <si>
    <t>60512135</t>
  </si>
  <si>
    <t>hranol stavební řezivo průřezu do 288cm2 do dl 6m</t>
  </si>
  <si>
    <t>1113476205</t>
  </si>
  <si>
    <t>38</t>
  </si>
  <si>
    <t>762822820</t>
  </si>
  <si>
    <t>Demontáž stropních trámů z hraněného řeziva průřezové pl přes 144 do 288 cm2</t>
  </si>
  <si>
    <t>-2005472181</t>
  </si>
  <si>
    <t>"ODSTRANĚNÍ NAPADENÝCH STOPNÍCH TRÁMŮ NESOUCÍCH PODLAHU PŮDY</t>
  </si>
  <si>
    <t>39</t>
  </si>
  <si>
    <t>998762202</t>
  </si>
  <si>
    <t>Přesun hmot procentní pro kce tesařské v objektech v přes 6 do 12 m</t>
  </si>
  <si>
    <t>970273423</t>
  </si>
  <si>
    <t>763</t>
  </si>
  <si>
    <t>Konstrukce suché výstavby</t>
  </si>
  <si>
    <t>40</t>
  </si>
  <si>
    <t>763111336.KNF</t>
  </si>
  <si>
    <t>SDK příčka W 111 tl 125 mm profil CW+UW 100 desky 1x GREEN (H2) 12,5 TI 80 mm 15 kg/m3 EI 30 Rw 48 dB</t>
  </si>
  <si>
    <t>-528514660</t>
  </si>
  <si>
    <t>4*3,0-0,9*1,97</t>
  </si>
  <si>
    <t>41</t>
  </si>
  <si>
    <t>763111717</t>
  </si>
  <si>
    <t>SDK příčka základní penetrační nátěr (oboustranně)</t>
  </si>
  <si>
    <t>-693851622</t>
  </si>
  <si>
    <t>12,000*2-0,9*1,97*2</t>
  </si>
  <si>
    <t>42</t>
  </si>
  <si>
    <t>763181311</t>
  </si>
  <si>
    <t>Montáž jednokřídlové kovové zárubně SDK příčka</t>
  </si>
  <si>
    <t>kus</t>
  </si>
  <si>
    <t>-2119094381</t>
  </si>
  <si>
    <t>43</t>
  </si>
  <si>
    <t>55331591</t>
  </si>
  <si>
    <t>zárubeň jednokřídlá ocelová pro sádrokartonové příčky tl stěny 75-100mm rozměru 900/1970, 2100mm</t>
  </si>
  <si>
    <t>-1445822171</t>
  </si>
  <si>
    <t>44</t>
  </si>
  <si>
    <t>998763402</t>
  </si>
  <si>
    <t>Přesun hmot procentní pro sádrokartonové konstrukce v objektech v přes 6 do 12 m</t>
  </si>
  <si>
    <t>-848023022</t>
  </si>
  <si>
    <t>764</t>
  </si>
  <si>
    <t>Konstrukce klempířské</t>
  </si>
  <si>
    <t>45</t>
  </si>
  <si>
    <t>764001821</t>
  </si>
  <si>
    <t>Demontáž krytiny ze svitků nebo tabulí do suti</t>
  </si>
  <si>
    <t>-601119123</t>
  </si>
  <si>
    <t>46</t>
  </si>
  <si>
    <t>764001851</t>
  </si>
  <si>
    <t>Demontáž hřebene s větrací mřížkou nebo hřebenovým plechem do suti</t>
  </si>
  <si>
    <t>1946767289</t>
  </si>
  <si>
    <t>47</t>
  </si>
  <si>
    <t>764002414</t>
  </si>
  <si>
    <t>Montáž strukturované oddělovací rohože jakkékoliv rš</t>
  </si>
  <si>
    <t>1290571692</t>
  </si>
  <si>
    <t>48</t>
  </si>
  <si>
    <t>28329043</t>
  </si>
  <si>
    <t>fólie difuzně propustné s nakašírovanou strukturovanou rohoží pod hladkou plechovou krytinu se samolepící páskou v podélném přesahu</t>
  </si>
  <si>
    <t>1858159390</t>
  </si>
  <si>
    <t>443,904*1,15 'Přepočtené koeficientem množství</t>
  </si>
  <si>
    <t>49</t>
  </si>
  <si>
    <t>764002801</t>
  </si>
  <si>
    <t>Demontáž závětrné lišty do suti</t>
  </si>
  <si>
    <t>1805485468</t>
  </si>
  <si>
    <t>(8,4+1)*2</t>
  </si>
  <si>
    <t>50</t>
  </si>
  <si>
    <t>764002871</t>
  </si>
  <si>
    <t>Demontáž lemování zdí do suti</t>
  </si>
  <si>
    <t>1980399859</t>
  </si>
  <si>
    <t>51</t>
  </si>
  <si>
    <t>764004801</t>
  </si>
  <si>
    <t>Demontáž podokapního žlabu do suti</t>
  </si>
  <si>
    <t>-1589483949</t>
  </si>
  <si>
    <t>22,48*2+5</t>
  </si>
  <si>
    <t>52</t>
  </si>
  <si>
    <t>764004861</t>
  </si>
  <si>
    <t>Demontáž svodu do suti</t>
  </si>
  <si>
    <t>-1828019498</t>
  </si>
  <si>
    <t>7,4*2+6,5*2+6</t>
  </si>
  <si>
    <t>53</t>
  </si>
  <si>
    <t>764021402</t>
  </si>
  <si>
    <t>Podkladní plech z Al plechu rš 200 mm</t>
  </si>
  <si>
    <t>1111209376</t>
  </si>
  <si>
    <t>54</t>
  </si>
  <si>
    <t>764121413</t>
  </si>
  <si>
    <t>Krytina střechy rovné drážkováním ze svitků z Al plechu rš 670 mm sklonu přes 30 do 60°</t>
  </si>
  <si>
    <t>-1603005865</t>
  </si>
  <si>
    <t>23,08*(1+8,4)*2+5*2,0"PLOCHA STŘECHY</t>
  </si>
  <si>
    <t>55</t>
  </si>
  <si>
    <t>764221406</t>
  </si>
  <si>
    <t>Oplechování větraného hřebene s větrací mřížkou z Al plechu rš 500 mm</t>
  </si>
  <si>
    <t>-1222377285</t>
  </si>
  <si>
    <t>56</t>
  </si>
  <si>
    <t>764222404</t>
  </si>
  <si>
    <t>Oplechování štítu závětrnou lištou z Al plechu rš 330 mm</t>
  </si>
  <si>
    <t>-338989763</t>
  </si>
  <si>
    <t>(1+8,4)*2+2,0*2</t>
  </si>
  <si>
    <t>57</t>
  </si>
  <si>
    <t>764223452</t>
  </si>
  <si>
    <t>Střešní výlez pro krytinu skládanou nebo plechovou z Al plechu</t>
  </si>
  <si>
    <t>-1285336138</t>
  </si>
  <si>
    <t>58</t>
  </si>
  <si>
    <t>764321415</t>
  </si>
  <si>
    <t>Lemování rovných zdí střech s krytinou skládanou z Al plechu rš 400 mm</t>
  </si>
  <si>
    <t>1993663461</t>
  </si>
  <si>
    <t>(0,45+1,5)*2*2+(0,45+1,2)*2*2"LEMOVÁNÍ KOMÍNŮ</t>
  </si>
  <si>
    <t>59</t>
  </si>
  <si>
    <t>764321416</t>
  </si>
  <si>
    <t>Lemování rovných zdí střech s krytinou skládanou z Al plechu rš 500 mm</t>
  </si>
  <si>
    <t>1796035451</t>
  </si>
  <si>
    <t>60</t>
  </si>
  <si>
    <t>764521404</t>
  </si>
  <si>
    <t>Žlab podokapní půlkruhový z Al plechu rš 330 mm</t>
  </si>
  <si>
    <t>-1351238613</t>
  </si>
  <si>
    <t>61</t>
  </si>
  <si>
    <t>764521444</t>
  </si>
  <si>
    <t>Kotlík oválný (trychtýřový) pro podokapní žlaby z Al plechu 330/100 mm</t>
  </si>
  <si>
    <t>-1108844106</t>
  </si>
  <si>
    <t>2+2+1</t>
  </si>
  <si>
    <t>62</t>
  </si>
  <si>
    <t>764528424</t>
  </si>
  <si>
    <t>Svody kruhové včetně objímek, kolen, odskoků z Al plechu průměru 150 mm</t>
  </si>
  <si>
    <t>-1070097022</t>
  </si>
  <si>
    <t>63</t>
  </si>
  <si>
    <t>998764202</t>
  </si>
  <si>
    <t>Přesun hmot procentní pro konstrukce klempířské v objektech v přes 6 do 12 m</t>
  </si>
  <si>
    <t>-222638764</t>
  </si>
  <si>
    <t>766</t>
  </si>
  <si>
    <t>Konstrukce truhlářské</t>
  </si>
  <si>
    <t>64</t>
  </si>
  <si>
    <t>766660022</t>
  </si>
  <si>
    <t>Montáž dveřních křídel otvíravých jednokřídlových š přes 0,8 m požárních do ocelové zárubně</t>
  </si>
  <si>
    <t>1216526276</t>
  </si>
  <si>
    <t>65</t>
  </si>
  <si>
    <t>61161028</t>
  </si>
  <si>
    <t>dveře jednokřídlé dřevotřískové protipožární EI (EW) 30 D3 povrch lakovaný plné 1000x1970-2100mm</t>
  </si>
  <si>
    <t>-1743486048</t>
  </si>
  <si>
    <t>66</t>
  </si>
  <si>
    <t>766660717</t>
  </si>
  <si>
    <t>Montáž dveřních křídel samozavírače na ocelovou zárubeň</t>
  </si>
  <si>
    <t>-649001474</t>
  </si>
  <si>
    <t>67</t>
  </si>
  <si>
    <t>54917250</t>
  </si>
  <si>
    <t>samozavírač dveří hydraulický K214 č.11 zlatá bronz</t>
  </si>
  <si>
    <t>-27861641</t>
  </si>
  <si>
    <t>68</t>
  </si>
  <si>
    <t>766660729</t>
  </si>
  <si>
    <t>Montáž dveřního interiérového kování - štítku s klikou</t>
  </si>
  <si>
    <t>-777524767</t>
  </si>
  <si>
    <t>69</t>
  </si>
  <si>
    <t>54914620</t>
  </si>
  <si>
    <t>kování dveřní vrchní klika včetně rozet a montážního materiálu R PZ nerez PK</t>
  </si>
  <si>
    <t>371329755</t>
  </si>
  <si>
    <t>70</t>
  </si>
  <si>
    <t>998766202</t>
  </si>
  <si>
    <t>Přesun hmot procentní pro kce truhlářské v objektech v přes 6 do 12 m</t>
  </si>
  <si>
    <t>-1318821619</t>
  </si>
  <si>
    <t>783</t>
  </si>
  <si>
    <t>Dokončovací práce - nátěry</t>
  </si>
  <si>
    <t>71</t>
  </si>
  <si>
    <t>783201403</t>
  </si>
  <si>
    <t>Oprášení tesařských konstrukcí před provedením nátěru</t>
  </si>
  <si>
    <t>1027541892</t>
  </si>
  <si>
    <t>STROP*1,5 "NÁSTŘIK SPODNÍCH TRÁMŮ NESOUCÍCH PODHLED STROPU A BEDNĚNÍ STROPU PO DEMONTÁŽI PODLAH</t>
  </si>
  <si>
    <t>23,08*(1+8,4)*1+5*1,0"HORNÍ PLOCHA BEDNĚNÍ</t>
  </si>
  <si>
    <t>(209+27+19+18+11+18+25)"PŮVODNÍ PRVKY KROVU VIZ TABULKA NA Č.V. D.1.1.4</t>
  </si>
  <si>
    <t>72</t>
  </si>
  <si>
    <t>783213121</t>
  </si>
  <si>
    <t>Napouštěcí dvojnásobný syntetický biocidní nátěr tesařských konstrukcí zabudovaných do konstrukce</t>
  </si>
  <si>
    <t>1918504884</t>
  </si>
  <si>
    <t>23,08*(1+8,4)*2+5*2,0"PLOCHA BEDNĚNÍ</t>
  </si>
  <si>
    <t>784</t>
  </si>
  <si>
    <t>Dokončovací práce - malby a tapety</t>
  </si>
  <si>
    <t>73</t>
  </si>
  <si>
    <t>784211101</t>
  </si>
  <si>
    <t>Dvojnásobné bílé malby ze směsí za mokra výborně oděruvzdorných v místnostech v do 3,80 m</t>
  </si>
  <si>
    <t>-1733127660</t>
  </si>
  <si>
    <t>4*3,0*2-0,9*1,97*2</t>
  </si>
  <si>
    <t>VRN</t>
  </si>
  <si>
    <t>Vedlejší rozpočtové náklady</t>
  </si>
  <si>
    <t>VRN3</t>
  </si>
  <si>
    <t>Zařízení staveniště</t>
  </si>
  <si>
    <t>74</t>
  </si>
  <si>
    <t>030001000</t>
  </si>
  <si>
    <t>1024</t>
  </si>
  <si>
    <t>84894446</t>
  </si>
  <si>
    <t>VRN7</t>
  </si>
  <si>
    <t>Provozní vlivy</t>
  </si>
  <si>
    <t>75</t>
  </si>
  <si>
    <t>070001000</t>
  </si>
  <si>
    <t>1900329918</t>
  </si>
  <si>
    <t>SEZNAM FIGUR</t>
  </si>
  <si>
    <t>Výměra</t>
  </si>
  <si>
    <t xml:space="preserve"> 01</t>
  </si>
  <si>
    <t>PUDA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</si>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</sst>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30</v>
      </c>
      <c r="AK16" s="31" t="s">
        <v>25</v>
      </c>
      <c r="AN16" s="26" t="s">
        <v>31</v>
      </c>
      <c r="AR16" s="21"/>
      <c r="BE16" s="30"/>
      <c r="BS16" s="18" t="s">
        <v>3</v>
      </c>
    </row>
    <row r="17" s="1" customFormat="1" ht="18.48" customHeight="1">
      <c r="B17" s="21"/>
      <c r="E17" s="26" t="s">
        <v>32</v>
      </c>
      <c r="AK17" s="31" t="s">
        <v>27</v>
      </c>
      <c r="AN17" s="26" t="s">
        <v>1</v>
      </c>
      <c r="AR17" s="21"/>
      <c r="BE17" s="30"/>
      <c r="BS17" s="18" t="s">
        <v>33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34</v>
      </c>
      <c r="AK19" s="31" t="s">
        <v>25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35</v>
      </c>
      <c r="AK20" s="31" t="s">
        <v>27</v>
      </c>
      <c r="AN20" s="26" t="s">
        <v>1</v>
      </c>
      <c r="AR20" s="21"/>
      <c r="BE20" s="30"/>
      <c r="BS20" s="18" t="s">
        <v>33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36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21031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 xml:space="preserve">OBECNÍ ÚŘAD KRÁLOVEC Č.P. 71 - REKONSTRUKCE STŘECHY A STROPU  2.NP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KRÁLOVEC ČP 78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21. 4. 2022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40.0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OBEC KRÁLOVEC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ING. LUBOŠ KASPER, KOLMÁ 500, 541 03 TRUTNOV 3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>ING. LUBOŠ KASPER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76</v>
      </c>
      <c r="BT94" s="101" t="s">
        <v>77</v>
      </c>
      <c r="BU94" s="102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="7" customFormat="1" ht="24.75" customHeight="1">
      <c r="A95" s="103" t="s">
        <v>81</v>
      </c>
      <c r="B95" s="104"/>
      <c r="C95" s="105"/>
      <c r="D95" s="106" t="s">
        <v>82</v>
      </c>
      <c r="E95" s="106"/>
      <c r="F95" s="106"/>
      <c r="G95" s="106"/>
      <c r="H95" s="106"/>
      <c r="I95" s="107"/>
      <c r="J95" s="106" t="s">
        <v>83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'01 - REKONSTRUKCE STŘECHY...'!J30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84</v>
      </c>
      <c r="AR95" s="104"/>
      <c r="AS95" s="110">
        <v>0</v>
      </c>
      <c r="AT95" s="111">
        <f>ROUND(SUM(AV95:AW95),2)</f>
        <v>0</v>
      </c>
      <c r="AU95" s="112">
        <f>'01 - REKONSTRUKCE STŘECHY...'!P132</f>
        <v>0</v>
      </c>
      <c r="AV95" s="111">
        <f>'01 - REKONSTRUKCE STŘECHY...'!J33</f>
        <v>0</v>
      </c>
      <c r="AW95" s="111">
        <f>'01 - REKONSTRUKCE STŘECHY...'!J34</f>
        <v>0</v>
      </c>
      <c r="AX95" s="111">
        <f>'01 - REKONSTRUKCE STŘECHY...'!J35</f>
        <v>0</v>
      </c>
      <c r="AY95" s="111">
        <f>'01 - REKONSTRUKCE STŘECHY...'!J36</f>
        <v>0</v>
      </c>
      <c r="AZ95" s="111">
        <f>'01 - REKONSTRUKCE STŘECHY...'!F33</f>
        <v>0</v>
      </c>
      <c r="BA95" s="111">
        <f>'01 - REKONSTRUKCE STŘECHY...'!F34</f>
        <v>0</v>
      </c>
      <c r="BB95" s="111">
        <f>'01 - REKONSTRUKCE STŘECHY...'!F35</f>
        <v>0</v>
      </c>
      <c r="BC95" s="111">
        <f>'01 - REKONSTRUKCE STŘECHY...'!F36</f>
        <v>0</v>
      </c>
      <c r="BD95" s="113">
        <f>'01 - REKONSTRUKCE STŘECHY...'!F37</f>
        <v>0</v>
      </c>
      <c r="BE95" s="7"/>
      <c r="BT95" s="114" t="s">
        <v>85</v>
      </c>
      <c r="BV95" s="114" t="s">
        <v>79</v>
      </c>
      <c r="BW95" s="114" t="s">
        <v>86</v>
      </c>
      <c r="BX95" s="114" t="s">
        <v>4</v>
      </c>
      <c r="CL95" s="114" t="s">
        <v>1</v>
      </c>
      <c r="CM95" s="114" t="s">
        <v>85</v>
      </c>
    </row>
    <row r="96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REKONSTRUKCE STŘECHY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115" t="s">
        <v>87</v>
      </c>
      <c r="BA2" s="115" t="s">
        <v>87</v>
      </c>
      <c r="BB2" s="115" t="s">
        <v>1</v>
      </c>
      <c r="BC2" s="115" t="s">
        <v>88</v>
      </c>
      <c r="BD2" s="115" t="s">
        <v>89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115" t="s">
        <v>90</v>
      </c>
      <c r="BA3" s="115" t="s">
        <v>90</v>
      </c>
      <c r="BB3" s="115" t="s">
        <v>1</v>
      </c>
      <c r="BC3" s="115" t="s">
        <v>91</v>
      </c>
      <c r="BD3" s="115" t="s">
        <v>89</v>
      </c>
    </row>
    <row r="4" s="1" customFormat="1" ht="24.96" customHeight="1">
      <c r="B4" s="21"/>
      <c r="D4" s="22" t="s">
        <v>92</v>
      </c>
      <c r="L4" s="21"/>
      <c r="M4" s="116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26.25" customHeight="1">
      <c r="B7" s="21"/>
      <c r="E7" s="117" t="str">
        <f>'Rekapitulace stavby'!K6</f>
        <v xml:space="preserve">OBECNÍ ÚŘAD KRÁLOVEC Č.P. 71 - REKONSTRUKCE STŘECHY A STROPU  2.NP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94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21. 4. 2022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26</v>
      </c>
      <c r="F15" s="37"/>
      <c r="G15" s="37"/>
      <c r="H15" s="37"/>
      <c r="I15" s="31" t="s">
        <v>27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31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18"/>
      <c r="B27" s="119"/>
      <c r="C27" s="118"/>
      <c r="D27" s="118"/>
      <c r="E27" s="35" t="s">
        <v>1</v>
      </c>
      <c r="F27" s="35"/>
      <c r="G27" s="35"/>
      <c r="H27" s="35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1" t="s">
        <v>37</v>
      </c>
      <c r="E30" s="37"/>
      <c r="F30" s="37"/>
      <c r="G30" s="37"/>
      <c r="H30" s="37"/>
      <c r="I30" s="37"/>
      <c r="J30" s="95">
        <f>ROUND(J132,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42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2" t="s">
        <v>41</v>
      </c>
      <c r="E33" s="31" t="s">
        <v>42</v>
      </c>
      <c r="F33" s="123">
        <f>ROUND((SUM(BE132:BE324)),  2)</f>
        <v>0</v>
      </c>
      <c r="G33" s="37"/>
      <c r="H33" s="37"/>
      <c r="I33" s="124">
        <v>0.20999999999999999</v>
      </c>
      <c r="J33" s="123">
        <f>ROUND(((SUM(BE132:BE324))*I33),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43</v>
      </c>
      <c r="F34" s="123">
        <f>ROUND((SUM(BF132:BF324)),  2)</f>
        <v>0</v>
      </c>
      <c r="G34" s="37"/>
      <c r="H34" s="37"/>
      <c r="I34" s="124">
        <v>0.14999999999999999</v>
      </c>
      <c r="J34" s="123">
        <f>ROUND(((SUM(BF132:BF324))*I34),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44</v>
      </c>
      <c r="F35" s="123">
        <f>ROUND((SUM(BG132:BG324)),  2)</f>
        <v>0</v>
      </c>
      <c r="G35" s="37"/>
      <c r="H35" s="37"/>
      <c r="I35" s="124">
        <v>0.20999999999999999</v>
      </c>
      <c r="J35" s="12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45</v>
      </c>
      <c r="F36" s="123">
        <f>ROUND((SUM(BH132:BH324)),  2)</f>
        <v>0</v>
      </c>
      <c r="G36" s="37"/>
      <c r="H36" s="37"/>
      <c r="I36" s="124">
        <v>0.14999999999999999</v>
      </c>
      <c r="J36" s="12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46</v>
      </c>
      <c r="F37" s="123">
        <f>ROUND((SUM(BI132:BI324)),  2)</f>
        <v>0</v>
      </c>
      <c r="G37" s="37"/>
      <c r="H37" s="37"/>
      <c r="I37" s="124">
        <v>0</v>
      </c>
      <c r="J37" s="12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5"/>
      <c r="D39" s="126" t="s">
        <v>47</v>
      </c>
      <c r="E39" s="80"/>
      <c r="F39" s="80"/>
      <c r="G39" s="127" t="s">
        <v>48</v>
      </c>
      <c r="H39" s="128" t="s">
        <v>49</v>
      </c>
      <c r="I39" s="80"/>
      <c r="J39" s="129">
        <f>SUM(J30:J37)</f>
        <v>0</v>
      </c>
      <c r="K39" s="130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31" t="s">
        <v>53</v>
      </c>
      <c r="G61" s="57" t="s">
        <v>52</v>
      </c>
      <c r="H61" s="40"/>
      <c r="I61" s="40"/>
      <c r="J61" s="132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31" t="s">
        <v>53</v>
      </c>
      <c r="G76" s="57" t="s">
        <v>52</v>
      </c>
      <c r="H76" s="40"/>
      <c r="I76" s="40"/>
      <c r="J76" s="132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17" t="str">
        <f>E7</f>
        <v xml:space="preserve">OBECNÍ ÚŘAD KRÁLOVEC Č.P. 71 - REKONSTRUKCE STŘECHY A STROPU  2.NP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 xml:space="preserve">01 - REKONSTRUKCE STŘECHY A STROPU  2.NP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>KRÁLOVEC ČP 78</v>
      </c>
      <c r="G89" s="37"/>
      <c r="H89" s="37"/>
      <c r="I89" s="31" t="s">
        <v>22</v>
      </c>
      <c r="J89" s="68" t="str">
        <f>IF(J12="","",J12)</f>
        <v>21. 4. 2022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54.45" customHeight="1">
      <c r="A91" s="37"/>
      <c r="B91" s="38"/>
      <c r="C91" s="31" t="s">
        <v>24</v>
      </c>
      <c r="D91" s="37"/>
      <c r="E91" s="37"/>
      <c r="F91" s="26" t="str">
        <f>E15</f>
        <v>OBEC KRÁLOVEC</v>
      </c>
      <c r="G91" s="37"/>
      <c r="H91" s="37"/>
      <c r="I91" s="31" t="s">
        <v>30</v>
      </c>
      <c r="J91" s="35" t="str">
        <f>E21</f>
        <v>ING. LUBOŠ KASPER, KOLMÁ 500, 541 03 TRUTNOV 3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ING. LUBOŠ KASPER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3" t="s">
        <v>96</v>
      </c>
      <c r="D94" s="125"/>
      <c r="E94" s="125"/>
      <c r="F94" s="125"/>
      <c r="G94" s="125"/>
      <c r="H94" s="125"/>
      <c r="I94" s="125"/>
      <c r="J94" s="134" t="s">
        <v>97</v>
      </c>
      <c r="K94" s="12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5" t="s">
        <v>98</v>
      </c>
      <c r="D96" s="37"/>
      <c r="E96" s="37"/>
      <c r="F96" s="37"/>
      <c r="G96" s="37"/>
      <c r="H96" s="37"/>
      <c r="I96" s="37"/>
      <c r="J96" s="95">
        <f>J132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99</v>
      </c>
    </row>
    <row r="97" s="9" customFormat="1" ht="24.96" customHeight="1">
      <c r="A97" s="9"/>
      <c r="B97" s="136"/>
      <c r="C97" s="9"/>
      <c r="D97" s="137" t="s">
        <v>100</v>
      </c>
      <c r="E97" s="138"/>
      <c r="F97" s="138"/>
      <c r="G97" s="138"/>
      <c r="H97" s="138"/>
      <c r="I97" s="138"/>
      <c r="J97" s="139">
        <f>J133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0"/>
      <c r="C98" s="10"/>
      <c r="D98" s="141" t="s">
        <v>101</v>
      </c>
      <c r="E98" s="142"/>
      <c r="F98" s="142"/>
      <c r="G98" s="142"/>
      <c r="H98" s="142"/>
      <c r="I98" s="142"/>
      <c r="J98" s="143">
        <f>J134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0"/>
      <c r="C99" s="10"/>
      <c r="D99" s="141" t="s">
        <v>102</v>
      </c>
      <c r="E99" s="142"/>
      <c r="F99" s="142"/>
      <c r="G99" s="142"/>
      <c r="H99" s="142"/>
      <c r="I99" s="142"/>
      <c r="J99" s="143">
        <f>J142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0"/>
      <c r="C100" s="10"/>
      <c r="D100" s="141" t="s">
        <v>103</v>
      </c>
      <c r="E100" s="142"/>
      <c r="F100" s="142"/>
      <c r="G100" s="142"/>
      <c r="H100" s="142"/>
      <c r="I100" s="142"/>
      <c r="J100" s="143">
        <f>J171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0"/>
      <c r="C101" s="10"/>
      <c r="D101" s="141" t="s">
        <v>104</v>
      </c>
      <c r="E101" s="142"/>
      <c r="F101" s="142"/>
      <c r="G101" s="142"/>
      <c r="H101" s="142"/>
      <c r="I101" s="142"/>
      <c r="J101" s="143">
        <f>J180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36"/>
      <c r="C102" s="9"/>
      <c r="D102" s="137" t="s">
        <v>105</v>
      </c>
      <c r="E102" s="138"/>
      <c r="F102" s="138"/>
      <c r="G102" s="138"/>
      <c r="H102" s="138"/>
      <c r="I102" s="138"/>
      <c r="J102" s="139">
        <f>J182</f>
        <v>0</v>
      </c>
      <c r="K102" s="9"/>
      <c r="L102" s="13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40"/>
      <c r="C103" s="10"/>
      <c r="D103" s="141" t="s">
        <v>106</v>
      </c>
      <c r="E103" s="142"/>
      <c r="F103" s="142"/>
      <c r="G103" s="142"/>
      <c r="H103" s="142"/>
      <c r="I103" s="142"/>
      <c r="J103" s="143">
        <f>J183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0"/>
      <c r="C104" s="10"/>
      <c r="D104" s="141" t="s">
        <v>107</v>
      </c>
      <c r="E104" s="142"/>
      <c r="F104" s="142"/>
      <c r="G104" s="142"/>
      <c r="H104" s="142"/>
      <c r="I104" s="142"/>
      <c r="J104" s="143">
        <f>J189</f>
        <v>0</v>
      </c>
      <c r="K104" s="10"/>
      <c r="L104" s="14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0"/>
      <c r="C105" s="10"/>
      <c r="D105" s="141" t="s">
        <v>108</v>
      </c>
      <c r="E105" s="142"/>
      <c r="F105" s="142"/>
      <c r="G105" s="142"/>
      <c r="H105" s="142"/>
      <c r="I105" s="142"/>
      <c r="J105" s="143">
        <f>J257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0"/>
      <c r="C106" s="10"/>
      <c r="D106" s="141" t="s">
        <v>109</v>
      </c>
      <c r="E106" s="142"/>
      <c r="F106" s="142"/>
      <c r="G106" s="142"/>
      <c r="H106" s="142"/>
      <c r="I106" s="142"/>
      <c r="J106" s="143">
        <f>J265</f>
        <v>0</v>
      </c>
      <c r="K106" s="10"/>
      <c r="L106" s="14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0"/>
      <c r="C107" s="10"/>
      <c r="D107" s="141" t="s">
        <v>110</v>
      </c>
      <c r="E107" s="142"/>
      <c r="F107" s="142"/>
      <c r="G107" s="142"/>
      <c r="H107" s="142"/>
      <c r="I107" s="142"/>
      <c r="J107" s="143">
        <f>J298</f>
        <v>0</v>
      </c>
      <c r="K107" s="10"/>
      <c r="L107" s="14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0"/>
      <c r="C108" s="10"/>
      <c r="D108" s="141" t="s">
        <v>111</v>
      </c>
      <c r="E108" s="142"/>
      <c r="F108" s="142"/>
      <c r="G108" s="142"/>
      <c r="H108" s="142"/>
      <c r="I108" s="142"/>
      <c r="J108" s="143">
        <f>J306</f>
        <v>0</v>
      </c>
      <c r="K108" s="10"/>
      <c r="L108" s="14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0"/>
      <c r="C109" s="10"/>
      <c r="D109" s="141" t="s">
        <v>112</v>
      </c>
      <c r="E109" s="142"/>
      <c r="F109" s="142"/>
      <c r="G109" s="142"/>
      <c r="H109" s="142"/>
      <c r="I109" s="142"/>
      <c r="J109" s="143">
        <f>J317</f>
        <v>0</v>
      </c>
      <c r="K109" s="10"/>
      <c r="L109" s="14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36"/>
      <c r="C110" s="9"/>
      <c r="D110" s="137" t="s">
        <v>113</v>
      </c>
      <c r="E110" s="138"/>
      <c r="F110" s="138"/>
      <c r="G110" s="138"/>
      <c r="H110" s="138"/>
      <c r="I110" s="138"/>
      <c r="J110" s="139">
        <f>J320</f>
        <v>0</v>
      </c>
      <c r="K110" s="9"/>
      <c r="L110" s="136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10" customFormat="1" ht="19.92" customHeight="1">
      <c r="A111" s="10"/>
      <c r="B111" s="140"/>
      <c r="C111" s="10"/>
      <c r="D111" s="141" t="s">
        <v>114</v>
      </c>
      <c r="E111" s="142"/>
      <c r="F111" s="142"/>
      <c r="G111" s="142"/>
      <c r="H111" s="142"/>
      <c r="I111" s="142"/>
      <c r="J111" s="143">
        <f>J321</f>
        <v>0</v>
      </c>
      <c r="K111" s="10"/>
      <c r="L111" s="14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0"/>
      <c r="C112" s="10"/>
      <c r="D112" s="141" t="s">
        <v>115</v>
      </c>
      <c r="E112" s="142"/>
      <c r="F112" s="142"/>
      <c r="G112" s="142"/>
      <c r="H112" s="142"/>
      <c r="I112" s="142"/>
      <c r="J112" s="143">
        <f>J323</f>
        <v>0</v>
      </c>
      <c r="K112" s="10"/>
      <c r="L112" s="14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="2" customFormat="1" ht="6.96" customHeight="1">
      <c r="A118" s="37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4.96" customHeight="1">
      <c r="A119" s="37"/>
      <c r="B119" s="38"/>
      <c r="C119" s="22" t="s">
        <v>116</v>
      </c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16</v>
      </c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6.25" customHeight="1">
      <c r="A122" s="37"/>
      <c r="B122" s="38"/>
      <c r="C122" s="37"/>
      <c r="D122" s="37"/>
      <c r="E122" s="117" t="str">
        <f>E7</f>
        <v xml:space="preserve">OBECNÍ ÚŘAD KRÁLOVEC Č.P. 71 - REKONSTRUKCE STŘECHY A STROPU  2.NP</v>
      </c>
      <c r="F122" s="31"/>
      <c r="G122" s="31"/>
      <c r="H122" s="31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93</v>
      </c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6.5" customHeight="1">
      <c r="A124" s="37"/>
      <c r="B124" s="38"/>
      <c r="C124" s="37"/>
      <c r="D124" s="37"/>
      <c r="E124" s="66" t="str">
        <f>E9</f>
        <v xml:space="preserve">01 - REKONSTRUKCE STŘECHY A STROPU  2.NP</v>
      </c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2" customHeight="1">
      <c r="A126" s="37"/>
      <c r="B126" s="38"/>
      <c r="C126" s="31" t="s">
        <v>20</v>
      </c>
      <c r="D126" s="37"/>
      <c r="E126" s="37"/>
      <c r="F126" s="26" t="str">
        <f>F12</f>
        <v>KRÁLOVEC ČP 78</v>
      </c>
      <c r="G126" s="37"/>
      <c r="H126" s="37"/>
      <c r="I126" s="31" t="s">
        <v>22</v>
      </c>
      <c r="J126" s="68" t="str">
        <f>IF(J12="","",J12)</f>
        <v>21. 4. 2022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6.96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54.45" customHeight="1">
      <c r="A128" s="37"/>
      <c r="B128" s="38"/>
      <c r="C128" s="31" t="s">
        <v>24</v>
      </c>
      <c r="D128" s="37"/>
      <c r="E128" s="37"/>
      <c r="F128" s="26" t="str">
        <f>E15</f>
        <v>OBEC KRÁLOVEC</v>
      </c>
      <c r="G128" s="37"/>
      <c r="H128" s="37"/>
      <c r="I128" s="31" t="s">
        <v>30</v>
      </c>
      <c r="J128" s="35" t="str">
        <f>E21</f>
        <v>ING. LUBOŠ KASPER, KOLMÁ 500, 541 03 TRUTNOV 3</v>
      </c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25.65" customHeight="1">
      <c r="A129" s="37"/>
      <c r="B129" s="38"/>
      <c r="C129" s="31" t="s">
        <v>28</v>
      </c>
      <c r="D129" s="37"/>
      <c r="E129" s="37"/>
      <c r="F129" s="26" t="str">
        <f>IF(E18="","",E18)</f>
        <v>Vyplň údaj</v>
      </c>
      <c r="G129" s="37"/>
      <c r="H129" s="37"/>
      <c r="I129" s="31" t="s">
        <v>34</v>
      </c>
      <c r="J129" s="35" t="str">
        <f>E24</f>
        <v>ING. LUBOŠ KASPER</v>
      </c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0.32" customHeight="1">
      <c r="A130" s="37"/>
      <c r="B130" s="38"/>
      <c r="C130" s="37"/>
      <c r="D130" s="37"/>
      <c r="E130" s="37"/>
      <c r="F130" s="37"/>
      <c r="G130" s="37"/>
      <c r="H130" s="37"/>
      <c r="I130" s="37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11" customFormat="1" ht="29.28" customHeight="1">
      <c r="A131" s="144"/>
      <c r="B131" s="145"/>
      <c r="C131" s="146" t="s">
        <v>117</v>
      </c>
      <c r="D131" s="147" t="s">
        <v>62</v>
      </c>
      <c r="E131" s="147" t="s">
        <v>58</v>
      </c>
      <c r="F131" s="147" t="s">
        <v>59</v>
      </c>
      <c r="G131" s="147" t="s">
        <v>118</v>
      </c>
      <c r="H131" s="147" t="s">
        <v>119</v>
      </c>
      <c r="I131" s="147" t="s">
        <v>120</v>
      </c>
      <c r="J131" s="148" t="s">
        <v>97</v>
      </c>
      <c r="K131" s="149" t="s">
        <v>121</v>
      </c>
      <c r="L131" s="150"/>
      <c r="M131" s="85" t="s">
        <v>1</v>
      </c>
      <c r="N131" s="86" t="s">
        <v>41</v>
      </c>
      <c r="O131" s="86" t="s">
        <v>122</v>
      </c>
      <c r="P131" s="86" t="s">
        <v>123</v>
      </c>
      <c r="Q131" s="86" t="s">
        <v>124</v>
      </c>
      <c r="R131" s="86" t="s">
        <v>125</v>
      </c>
      <c r="S131" s="86" t="s">
        <v>126</v>
      </c>
      <c r="T131" s="87" t="s">
        <v>127</v>
      </c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</row>
    <row r="132" s="2" customFormat="1" ht="22.8" customHeight="1">
      <c r="A132" s="37"/>
      <c r="B132" s="38"/>
      <c r="C132" s="92" t="s">
        <v>128</v>
      </c>
      <c r="D132" s="37"/>
      <c r="E132" s="37"/>
      <c r="F132" s="37"/>
      <c r="G132" s="37"/>
      <c r="H132" s="37"/>
      <c r="I132" s="37"/>
      <c r="J132" s="151">
        <f>BK132</f>
        <v>0</v>
      </c>
      <c r="K132" s="37"/>
      <c r="L132" s="38"/>
      <c r="M132" s="88"/>
      <c r="N132" s="72"/>
      <c r="O132" s="89"/>
      <c r="P132" s="152">
        <f>P133+P182+P320</f>
        <v>0</v>
      </c>
      <c r="Q132" s="89"/>
      <c r="R132" s="152">
        <f>R133+R182+R320</f>
        <v>20.462742479999996</v>
      </c>
      <c r="S132" s="89"/>
      <c r="T132" s="153">
        <f>T133+T182+T320</f>
        <v>100.73283015999999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76</v>
      </c>
      <c r="AU132" s="18" t="s">
        <v>99</v>
      </c>
      <c r="BK132" s="154">
        <f>BK133+BK182+BK320</f>
        <v>0</v>
      </c>
    </row>
    <row r="133" s="12" customFormat="1" ht="25.92" customHeight="1">
      <c r="A133" s="12"/>
      <c r="B133" s="155"/>
      <c r="C133" s="12"/>
      <c r="D133" s="156" t="s">
        <v>76</v>
      </c>
      <c r="E133" s="157" t="s">
        <v>129</v>
      </c>
      <c r="F133" s="157" t="s">
        <v>130</v>
      </c>
      <c r="G133" s="12"/>
      <c r="H133" s="12"/>
      <c r="I133" s="158"/>
      <c r="J133" s="159">
        <f>BK133</f>
        <v>0</v>
      </c>
      <c r="K133" s="12"/>
      <c r="L133" s="155"/>
      <c r="M133" s="160"/>
      <c r="N133" s="161"/>
      <c r="O133" s="161"/>
      <c r="P133" s="162">
        <f>P134+P142+P171+P180</f>
        <v>0</v>
      </c>
      <c r="Q133" s="161"/>
      <c r="R133" s="162">
        <f>R134+R142+R171+R180</f>
        <v>3.0109927999999999</v>
      </c>
      <c r="S133" s="161"/>
      <c r="T133" s="163">
        <f>T134+T142+T171+T180</f>
        <v>84.500599999999992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85</v>
      </c>
      <c r="AT133" s="164" t="s">
        <v>76</v>
      </c>
      <c r="AU133" s="164" t="s">
        <v>77</v>
      </c>
      <c r="AY133" s="156" t="s">
        <v>131</v>
      </c>
      <c r="BK133" s="165">
        <f>BK134+BK142+BK171+BK180</f>
        <v>0</v>
      </c>
    </row>
    <row r="134" s="12" customFormat="1" ht="22.8" customHeight="1">
      <c r="A134" s="12"/>
      <c r="B134" s="155"/>
      <c r="C134" s="12"/>
      <c r="D134" s="156" t="s">
        <v>76</v>
      </c>
      <c r="E134" s="166" t="s">
        <v>132</v>
      </c>
      <c r="F134" s="166" t="s">
        <v>133</v>
      </c>
      <c r="G134" s="12"/>
      <c r="H134" s="12"/>
      <c r="I134" s="158"/>
      <c r="J134" s="167">
        <f>BK134</f>
        <v>0</v>
      </c>
      <c r="K134" s="12"/>
      <c r="L134" s="155"/>
      <c r="M134" s="160"/>
      <c r="N134" s="161"/>
      <c r="O134" s="161"/>
      <c r="P134" s="162">
        <f>SUM(P135:P141)</f>
        <v>0</v>
      </c>
      <c r="Q134" s="161"/>
      <c r="R134" s="162">
        <f>SUM(R135:R141)</f>
        <v>2.9742299999999999</v>
      </c>
      <c r="S134" s="161"/>
      <c r="T134" s="163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6" t="s">
        <v>85</v>
      </c>
      <c r="AT134" s="164" t="s">
        <v>76</v>
      </c>
      <c r="AU134" s="164" t="s">
        <v>85</v>
      </c>
      <c r="AY134" s="156" t="s">
        <v>131</v>
      </c>
      <c r="BK134" s="165">
        <f>SUM(BK135:BK141)</f>
        <v>0</v>
      </c>
    </row>
    <row r="135" s="2" customFormat="1" ht="24.15" customHeight="1">
      <c r="A135" s="37"/>
      <c r="B135" s="168"/>
      <c r="C135" s="169" t="s">
        <v>85</v>
      </c>
      <c r="D135" s="169" t="s">
        <v>134</v>
      </c>
      <c r="E135" s="170" t="s">
        <v>135</v>
      </c>
      <c r="F135" s="171" t="s">
        <v>136</v>
      </c>
      <c r="G135" s="172" t="s">
        <v>137</v>
      </c>
      <c r="H135" s="173">
        <v>28.326000000000001</v>
      </c>
      <c r="I135" s="174"/>
      <c r="J135" s="175">
        <f>ROUND(I135*H135,2)</f>
        <v>0</v>
      </c>
      <c r="K135" s="176"/>
      <c r="L135" s="38"/>
      <c r="M135" s="177" t="s">
        <v>1</v>
      </c>
      <c r="N135" s="178" t="s">
        <v>43</v>
      </c>
      <c r="O135" s="76"/>
      <c r="P135" s="179">
        <f>O135*H135</f>
        <v>0</v>
      </c>
      <c r="Q135" s="179">
        <v>0.105</v>
      </c>
      <c r="R135" s="179">
        <f>Q135*H135</f>
        <v>2.9742299999999999</v>
      </c>
      <c r="S135" s="179">
        <v>0</v>
      </c>
      <c r="T135" s="18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1" t="s">
        <v>138</v>
      </c>
      <c r="AT135" s="181" t="s">
        <v>134</v>
      </c>
      <c r="AU135" s="181" t="s">
        <v>89</v>
      </c>
      <c r="AY135" s="18" t="s">
        <v>131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8" t="s">
        <v>89</v>
      </c>
      <c r="BK135" s="182">
        <f>ROUND(I135*H135,2)</f>
        <v>0</v>
      </c>
      <c r="BL135" s="18" t="s">
        <v>138</v>
      </c>
      <c r="BM135" s="181" t="s">
        <v>139</v>
      </c>
    </row>
    <row r="136" s="13" customFormat="1">
      <c r="A136" s="13"/>
      <c r="B136" s="183"/>
      <c r="C136" s="13"/>
      <c r="D136" s="184" t="s">
        <v>140</v>
      </c>
      <c r="E136" s="185" t="s">
        <v>1</v>
      </c>
      <c r="F136" s="186" t="s">
        <v>141</v>
      </c>
      <c r="G136" s="13"/>
      <c r="H136" s="185" t="s">
        <v>1</v>
      </c>
      <c r="I136" s="187"/>
      <c r="J136" s="13"/>
      <c r="K136" s="13"/>
      <c r="L136" s="183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5" t="s">
        <v>140</v>
      </c>
      <c r="AU136" s="185" t="s">
        <v>89</v>
      </c>
      <c r="AV136" s="13" t="s">
        <v>85</v>
      </c>
      <c r="AW136" s="13" t="s">
        <v>33</v>
      </c>
      <c r="AX136" s="13" t="s">
        <v>77</v>
      </c>
      <c r="AY136" s="185" t="s">
        <v>131</v>
      </c>
    </row>
    <row r="137" s="14" customFormat="1">
      <c r="A137" s="14"/>
      <c r="B137" s="191"/>
      <c r="C137" s="14"/>
      <c r="D137" s="184" t="s">
        <v>140</v>
      </c>
      <c r="E137" s="192" t="s">
        <v>1</v>
      </c>
      <c r="F137" s="193" t="s">
        <v>142</v>
      </c>
      <c r="G137" s="14"/>
      <c r="H137" s="194">
        <v>13.488</v>
      </c>
      <c r="I137" s="195"/>
      <c r="J137" s="14"/>
      <c r="K137" s="14"/>
      <c r="L137" s="191"/>
      <c r="M137" s="196"/>
      <c r="N137" s="197"/>
      <c r="O137" s="197"/>
      <c r="P137" s="197"/>
      <c r="Q137" s="197"/>
      <c r="R137" s="197"/>
      <c r="S137" s="197"/>
      <c r="T137" s="19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2" t="s">
        <v>140</v>
      </c>
      <c r="AU137" s="192" t="s">
        <v>89</v>
      </c>
      <c r="AV137" s="14" t="s">
        <v>89</v>
      </c>
      <c r="AW137" s="14" t="s">
        <v>33</v>
      </c>
      <c r="AX137" s="14" t="s">
        <v>77</v>
      </c>
      <c r="AY137" s="192" t="s">
        <v>131</v>
      </c>
    </row>
    <row r="138" s="13" customFormat="1">
      <c r="A138" s="13"/>
      <c r="B138" s="183"/>
      <c r="C138" s="13"/>
      <c r="D138" s="184" t="s">
        <v>140</v>
      </c>
      <c r="E138" s="185" t="s">
        <v>1</v>
      </c>
      <c r="F138" s="186" t="s">
        <v>143</v>
      </c>
      <c r="G138" s="13"/>
      <c r="H138" s="185" t="s">
        <v>1</v>
      </c>
      <c r="I138" s="187"/>
      <c r="J138" s="13"/>
      <c r="K138" s="13"/>
      <c r="L138" s="183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5" t="s">
        <v>140</v>
      </c>
      <c r="AU138" s="185" t="s">
        <v>89</v>
      </c>
      <c r="AV138" s="13" t="s">
        <v>85</v>
      </c>
      <c r="AW138" s="13" t="s">
        <v>33</v>
      </c>
      <c r="AX138" s="13" t="s">
        <v>77</v>
      </c>
      <c r="AY138" s="185" t="s">
        <v>131</v>
      </c>
    </row>
    <row r="139" s="14" customFormat="1">
      <c r="A139" s="14"/>
      <c r="B139" s="191"/>
      <c r="C139" s="14"/>
      <c r="D139" s="184" t="s">
        <v>140</v>
      </c>
      <c r="E139" s="192" t="s">
        <v>1</v>
      </c>
      <c r="F139" s="193" t="s">
        <v>144</v>
      </c>
      <c r="G139" s="14"/>
      <c r="H139" s="194">
        <v>13.488</v>
      </c>
      <c r="I139" s="195"/>
      <c r="J139" s="14"/>
      <c r="K139" s="14"/>
      <c r="L139" s="191"/>
      <c r="M139" s="196"/>
      <c r="N139" s="197"/>
      <c r="O139" s="197"/>
      <c r="P139" s="197"/>
      <c r="Q139" s="197"/>
      <c r="R139" s="197"/>
      <c r="S139" s="197"/>
      <c r="T139" s="19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2" t="s">
        <v>140</v>
      </c>
      <c r="AU139" s="192" t="s">
        <v>89</v>
      </c>
      <c r="AV139" s="14" t="s">
        <v>89</v>
      </c>
      <c r="AW139" s="14" t="s">
        <v>33</v>
      </c>
      <c r="AX139" s="14" t="s">
        <v>77</v>
      </c>
      <c r="AY139" s="192" t="s">
        <v>131</v>
      </c>
    </row>
    <row r="140" s="14" customFormat="1">
      <c r="A140" s="14"/>
      <c r="B140" s="191"/>
      <c r="C140" s="14"/>
      <c r="D140" s="184" t="s">
        <v>140</v>
      </c>
      <c r="E140" s="192" t="s">
        <v>1</v>
      </c>
      <c r="F140" s="193" t="s">
        <v>145</v>
      </c>
      <c r="G140" s="14"/>
      <c r="H140" s="194">
        <v>1.3500000000000001</v>
      </c>
      <c r="I140" s="195"/>
      <c r="J140" s="14"/>
      <c r="K140" s="14"/>
      <c r="L140" s="191"/>
      <c r="M140" s="196"/>
      <c r="N140" s="197"/>
      <c r="O140" s="197"/>
      <c r="P140" s="197"/>
      <c r="Q140" s="197"/>
      <c r="R140" s="197"/>
      <c r="S140" s="197"/>
      <c r="T140" s="19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2" t="s">
        <v>140</v>
      </c>
      <c r="AU140" s="192" t="s">
        <v>89</v>
      </c>
      <c r="AV140" s="14" t="s">
        <v>89</v>
      </c>
      <c r="AW140" s="14" t="s">
        <v>33</v>
      </c>
      <c r="AX140" s="14" t="s">
        <v>77</v>
      </c>
      <c r="AY140" s="192" t="s">
        <v>131</v>
      </c>
    </row>
    <row r="141" s="15" customFormat="1">
      <c r="A141" s="15"/>
      <c r="B141" s="199"/>
      <c r="C141" s="15"/>
      <c r="D141" s="184" t="s">
        <v>140</v>
      </c>
      <c r="E141" s="200" t="s">
        <v>1</v>
      </c>
      <c r="F141" s="201" t="s">
        <v>146</v>
      </c>
      <c r="G141" s="15"/>
      <c r="H141" s="202">
        <v>28.326000000000001</v>
      </c>
      <c r="I141" s="203"/>
      <c r="J141" s="15"/>
      <c r="K141" s="15"/>
      <c r="L141" s="199"/>
      <c r="M141" s="204"/>
      <c r="N141" s="205"/>
      <c r="O141" s="205"/>
      <c r="P141" s="205"/>
      <c r="Q141" s="205"/>
      <c r="R141" s="205"/>
      <c r="S141" s="205"/>
      <c r="T141" s="20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00" t="s">
        <v>140</v>
      </c>
      <c r="AU141" s="200" t="s">
        <v>89</v>
      </c>
      <c r="AV141" s="15" t="s">
        <v>138</v>
      </c>
      <c r="AW141" s="15" t="s">
        <v>33</v>
      </c>
      <c r="AX141" s="15" t="s">
        <v>85</v>
      </c>
      <c r="AY141" s="200" t="s">
        <v>131</v>
      </c>
    </row>
    <row r="142" s="12" customFormat="1" ht="22.8" customHeight="1">
      <c r="A142" s="12"/>
      <c r="B142" s="155"/>
      <c r="C142" s="12"/>
      <c r="D142" s="156" t="s">
        <v>76</v>
      </c>
      <c r="E142" s="166" t="s">
        <v>147</v>
      </c>
      <c r="F142" s="166" t="s">
        <v>148</v>
      </c>
      <c r="G142" s="12"/>
      <c r="H142" s="12"/>
      <c r="I142" s="158"/>
      <c r="J142" s="167">
        <f>BK142</f>
        <v>0</v>
      </c>
      <c r="K142" s="12"/>
      <c r="L142" s="155"/>
      <c r="M142" s="160"/>
      <c r="N142" s="161"/>
      <c r="O142" s="161"/>
      <c r="P142" s="162">
        <f>SUM(P143:P170)</f>
        <v>0</v>
      </c>
      <c r="Q142" s="161"/>
      <c r="R142" s="162">
        <f>SUM(R143:R170)</f>
        <v>0.036762799999999998</v>
      </c>
      <c r="S142" s="161"/>
      <c r="T142" s="163">
        <f>SUM(T143:T170)</f>
        <v>84.500599999999992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6" t="s">
        <v>85</v>
      </c>
      <c r="AT142" s="164" t="s">
        <v>76</v>
      </c>
      <c r="AU142" s="164" t="s">
        <v>85</v>
      </c>
      <c r="AY142" s="156" t="s">
        <v>131</v>
      </c>
      <c r="BK142" s="165">
        <f>SUM(BK143:BK170)</f>
        <v>0</v>
      </c>
    </row>
    <row r="143" s="2" customFormat="1" ht="37.8" customHeight="1">
      <c r="A143" s="37"/>
      <c r="B143" s="168"/>
      <c r="C143" s="169" t="s">
        <v>89</v>
      </c>
      <c r="D143" s="169" t="s">
        <v>134</v>
      </c>
      <c r="E143" s="170" t="s">
        <v>149</v>
      </c>
      <c r="F143" s="171" t="s">
        <v>150</v>
      </c>
      <c r="G143" s="172" t="s">
        <v>137</v>
      </c>
      <c r="H143" s="173">
        <v>299</v>
      </c>
      <c r="I143" s="174"/>
      <c r="J143" s="175">
        <f>ROUND(I143*H143,2)</f>
        <v>0</v>
      </c>
      <c r="K143" s="176"/>
      <c r="L143" s="38"/>
      <c r="M143" s="177" t="s">
        <v>1</v>
      </c>
      <c r="N143" s="178" t="s">
        <v>43</v>
      </c>
      <c r="O143" s="76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1" t="s">
        <v>138</v>
      </c>
      <c r="AT143" s="181" t="s">
        <v>134</v>
      </c>
      <c r="AU143" s="181" t="s">
        <v>89</v>
      </c>
      <c r="AY143" s="18" t="s">
        <v>131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8" t="s">
        <v>89</v>
      </c>
      <c r="BK143" s="182">
        <f>ROUND(I143*H143,2)</f>
        <v>0</v>
      </c>
      <c r="BL143" s="18" t="s">
        <v>138</v>
      </c>
      <c r="BM143" s="181" t="s">
        <v>151</v>
      </c>
    </row>
    <row r="144" s="14" customFormat="1">
      <c r="A144" s="14"/>
      <c r="B144" s="191"/>
      <c r="C144" s="14"/>
      <c r="D144" s="184" t="s">
        <v>140</v>
      </c>
      <c r="E144" s="192" t="s">
        <v>1</v>
      </c>
      <c r="F144" s="193" t="s">
        <v>152</v>
      </c>
      <c r="G144" s="14"/>
      <c r="H144" s="194">
        <v>161</v>
      </c>
      <c r="I144" s="195"/>
      <c r="J144" s="14"/>
      <c r="K144" s="14"/>
      <c r="L144" s="191"/>
      <c r="M144" s="196"/>
      <c r="N144" s="197"/>
      <c r="O144" s="197"/>
      <c r="P144" s="197"/>
      <c r="Q144" s="197"/>
      <c r="R144" s="197"/>
      <c r="S144" s="197"/>
      <c r="T144" s="19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2" t="s">
        <v>140</v>
      </c>
      <c r="AU144" s="192" t="s">
        <v>89</v>
      </c>
      <c r="AV144" s="14" t="s">
        <v>89</v>
      </c>
      <c r="AW144" s="14" t="s">
        <v>33</v>
      </c>
      <c r="AX144" s="14" t="s">
        <v>77</v>
      </c>
      <c r="AY144" s="192" t="s">
        <v>131</v>
      </c>
    </row>
    <row r="145" s="14" customFormat="1">
      <c r="A145" s="14"/>
      <c r="B145" s="191"/>
      <c r="C145" s="14"/>
      <c r="D145" s="184" t="s">
        <v>140</v>
      </c>
      <c r="E145" s="192" t="s">
        <v>1</v>
      </c>
      <c r="F145" s="193" t="s">
        <v>153</v>
      </c>
      <c r="G145" s="14"/>
      <c r="H145" s="194">
        <v>138</v>
      </c>
      <c r="I145" s="195"/>
      <c r="J145" s="14"/>
      <c r="K145" s="14"/>
      <c r="L145" s="191"/>
      <c r="M145" s="196"/>
      <c r="N145" s="197"/>
      <c r="O145" s="197"/>
      <c r="P145" s="197"/>
      <c r="Q145" s="197"/>
      <c r="R145" s="197"/>
      <c r="S145" s="197"/>
      <c r="T145" s="19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2" t="s">
        <v>140</v>
      </c>
      <c r="AU145" s="192" t="s">
        <v>89</v>
      </c>
      <c r="AV145" s="14" t="s">
        <v>89</v>
      </c>
      <c r="AW145" s="14" t="s">
        <v>33</v>
      </c>
      <c r="AX145" s="14" t="s">
        <v>77</v>
      </c>
      <c r="AY145" s="192" t="s">
        <v>131</v>
      </c>
    </row>
    <row r="146" s="15" customFormat="1">
      <c r="A146" s="15"/>
      <c r="B146" s="199"/>
      <c r="C146" s="15"/>
      <c r="D146" s="184" t="s">
        <v>140</v>
      </c>
      <c r="E146" s="200" t="s">
        <v>1</v>
      </c>
      <c r="F146" s="201" t="s">
        <v>146</v>
      </c>
      <c r="G146" s="15"/>
      <c r="H146" s="202">
        <v>299</v>
      </c>
      <c r="I146" s="203"/>
      <c r="J146" s="15"/>
      <c r="K146" s="15"/>
      <c r="L146" s="199"/>
      <c r="M146" s="204"/>
      <c r="N146" s="205"/>
      <c r="O146" s="205"/>
      <c r="P146" s="205"/>
      <c r="Q146" s="205"/>
      <c r="R146" s="205"/>
      <c r="S146" s="205"/>
      <c r="T146" s="20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00" t="s">
        <v>140</v>
      </c>
      <c r="AU146" s="200" t="s">
        <v>89</v>
      </c>
      <c r="AV146" s="15" t="s">
        <v>138</v>
      </c>
      <c r="AW146" s="15" t="s">
        <v>33</v>
      </c>
      <c r="AX146" s="15" t="s">
        <v>85</v>
      </c>
      <c r="AY146" s="200" t="s">
        <v>131</v>
      </c>
    </row>
    <row r="147" s="2" customFormat="1" ht="33" customHeight="1">
      <c r="A147" s="37"/>
      <c r="B147" s="168"/>
      <c r="C147" s="169" t="s">
        <v>154</v>
      </c>
      <c r="D147" s="169" t="s">
        <v>134</v>
      </c>
      <c r="E147" s="170" t="s">
        <v>155</v>
      </c>
      <c r="F147" s="171" t="s">
        <v>156</v>
      </c>
      <c r="G147" s="172" t="s">
        <v>137</v>
      </c>
      <c r="H147" s="173">
        <v>17940</v>
      </c>
      <c r="I147" s="174"/>
      <c r="J147" s="175">
        <f>ROUND(I147*H147,2)</f>
        <v>0</v>
      </c>
      <c r="K147" s="176"/>
      <c r="L147" s="38"/>
      <c r="M147" s="177" t="s">
        <v>1</v>
      </c>
      <c r="N147" s="178" t="s">
        <v>43</v>
      </c>
      <c r="O147" s="76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1" t="s">
        <v>138</v>
      </c>
      <c r="AT147" s="181" t="s">
        <v>134</v>
      </c>
      <c r="AU147" s="181" t="s">
        <v>89</v>
      </c>
      <c r="AY147" s="18" t="s">
        <v>131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8" t="s">
        <v>89</v>
      </c>
      <c r="BK147" s="182">
        <f>ROUND(I147*H147,2)</f>
        <v>0</v>
      </c>
      <c r="BL147" s="18" t="s">
        <v>138</v>
      </c>
      <c r="BM147" s="181" t="s">
        <v>157</v>
      </c>
    </row>
    <row r="148" s="14" customFormat="1">
      <c r="A148" s="14"/>
      <c r="B148" s="191"/>
      <c r="C148" s="14"/>
      <c r="D148" s="184" t="s">
        <v>140</v>
      </c>
      <c r="E148" s="192" t="s">
        <v>1</v>
      </c>
      <c r="F148" s="193" t="s">
        <v>158</v>
      </c>
      <c r="G148" s="14"/>
      <c r="H148" s="194">
        <v>17940</v>
      </c>
      <c r="I148" s="195"/>
      <c r="J148" s="14"/>
      <c r="K148" s="14"/>
      <c r="L148" s="191"/>
      <c r="M148" s="196"/>
      <c r="N148" s="197"/>
      <c r="O148" s="197"/>
      <c r="P148" s="197"/>
      <c r="Q148" s="197"/>
      <c r="R148" s="197"/>
      <c r="S148" s="197"/>
      <c r="T148" s="19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2" t="s">
        <v>140</v>
      </c>
      <c r="AU148" s="192" t="s">
        <v>89</v>
      </c>
      <c r="AV148" s="14" t="s">
        <v>89</v>
      </c>
      <c r="AW148" s="14" t="s">
        <v>33</v>
      </c>
      <c r="AX148" s="14" t="s">
        <v>85</v>
      </c>
      <c r="AY148" s="192" t="s">
        <v>131</v>
      </c>
    </row>
    <row r="149" s="2" customFormat="1" ht="37.8" customHeight="1">
      <c r="A149" s="37"/>
      <c r="B149" s="168"/>
      <c r="C149" s="169" t="s">
        <v>138</v>
      </c>
      <c r="D149" s="169" t="s">
        <v>134</v>
      </c>
      <c r="E149" s="170" t="s">
        <v>159</v>
      </c>
      <c r="F149" s="171" t="s">
        <v>160</v>
      </c>
      <c r="G149" s="172" t="s">
        <v>137</v>
      </c>
      <c r="H149" s="173">
        <v>299</v>
      </c>
      <c r="I149" s="174"/>
      <c r="J149" s="175">
        <f>ROUND(I149*H149,2)</f>
        <v>0</v>
      </c>
      <c r="K149" s="176"/>
      <c r="L149" s="38"/>
      <c r="M149" s="177" t="s">
        <v>1</v>
      </c>
      <c r="N149" s="178" t="s">
        <v>43</v>
      </c>
      <c r="O149" s="76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1" t="s">
        <v>138</v>
      </c>
      <c r="AT149" s="181" t="s">
        <v>134</v>
      </c>
      <c r="AU149" s="181" t="s">
        <v>89</v>
      </c>
      <c r="AY149" s="18" t="s">
        <v>131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8" t="s">
        <v>89</v>
      </c>
      <c r="BK149" s="182">
        <f>ROUND(I149*H149,2)</f>
        <v>0</v>
      </c>
      <c r="BL149" s="18" t="s">
        <v>138</v>
      </c>
      <c r="BM149" s="181" t="s">
        <v>161</v>
      </c>
    </row>
    <row r="150" s="14" customFormat="1">
      <c r="A150" s="14"/>
      <c r="B150" s="191"/>
      <c r="C150" s="14"/>
      <c r="D150" s="184" t="s">
        <v>140</v>
      </c>
      <c r="E150" s="192" t="s">
        <v>1</v>
      </c>
      <c r="F150" s="193" t="s">
        <v>162</v>
      </c>
      <c r="G150" s="14"/>
      <c r="H150" s="194">
        <v>299</v>
      </c>
      <c r="I150" s="195"/>
      <c r="J150" s="14"/>
      <c r="K150" s="14"/>
      <c r="L150" s="191"/>
      <c r="M150" s="196"/>
      <c r="N150" s="197"/>
      <c r="O150" s="197"/>
      <c r="P150" s="197"/>
      <c r="Q150" s="197"/>
      <c r="R150" s="197"/>
      <c r="S150" s="197"/>
      <c r="T150" s="19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2" t="s">
        <v>140</v>
      </c>
      <c r="AU150" s="192" t="s">
        <v>89</v>
      </c>
      <c r="AV150" s="14" t="s">
        <v>89</v>
      </c>
      <c r="AW150" s="14" t="s">
        <v>33</v>
      </c>
      <c r="AX150" s="14" t="s">
        <v>85</v>
      </c>
      <c r="AY150" s="192" t="s">
        <v>131</v>
      </c>
    </row>
    <row r="151" s="2" customFormat="1" ht="33" customHeight="1">
      <c r="A151" s="37"/>
      <c r="B151" s="168"/>
      <c r="C151" s="169" t="s">
        <v>163</v>
      </c>
      <c r="D151" s="169" t="s">
        <v>134</v>
      </c>
      <c r="E151" s="170" t="s">
        <v>164</v>
      </c>
      <c r="F151" s="171" t="s">
        <v>165</v>
      </c>
      <c r="G151" s="172" t="s">
        <v>137</v>
      </c>
      <c r="H151" s="173">
        <v>40</v>
      </c>
      <c r="I151" s="174"/>
      <c r="J151" s="175">
        <f>ROUND(I151*H151,2)</f>
        <v>0</v>
      </c>
      <c r="K151" s="176"/>
      <c r="L151" s="38"/>
      <c r="M151" s="177" t="s">
        <v>1</v>
      </c>
      <c r="N151" s="178" t="s">
        <v>43</v>
      </c>
      <c r="O151" s="76"/>
      <c r="P151" s="179">
        <f>O151*H151</f>
        <v>0</v>
      </c>
      <c r="Q151" s="179">
        <v>0.00012999999999999999</v>
      </c>
      <c r="R151" s="179">
        <f>Q151*H151</f>
        <v>0.0051999999999999998</v>
      </c>
      <c r="S151" s="179">
        <v>0</v>
      </c>
      <c r="T151" s="18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1" t="s">
        <v>138</v>
      </c>
      <c r="AT151" s="181" t="s">
        <v>134</v>
      </c>
      <c r="AU151" s="181" t="s">
        <v>89</v>
      </c>
      <c r="AY151" s="18" t="s">
        <v>131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8" t="s">
        <v>89</v>
      </c>
      <c r="BK151" s="182">
        <f>ROUND(I151*H151,2)</f>
        <v>0</v>
      </c>
      <c r="BL151" s="18" t="s">
        <v>138</v>
      </c>
      <c r="BM151" s="181" t="s">
        <v>166</v>
      </c>
    </row>
    <row r="152" s="2" customFormat="1" ht="37.8" customHeight="1">
      <c r="A152" s="37"/>
      <c r="B152" s="168"/>
      <c r="C152" s="169" t="s">
        <v>132</v>
      </c>
      <c r="D152" s="169" t="s">
        <v>134</v>
      </c>
      <c r="E152" s="170" t="s">
        <v>167</v>
      </c>
      <c r="F152" s="171" t="s">
        <v>168</v>
      </c>
      <c r="G152" s="172" t="s">
        <v>137</v>
      </c>
      <c r="H152" s="173">
        <v>100</v>
      </c>
      <c r="I152" s="174"/>
      <c r="J152" s="175">
        <f>ROUND(I152*H152,2)</f>
        <v>0</v>
      </c>
      <c r="K152" s="176"/>
      <c r="L152" s="38"/>
      <c r="M152" s="177" t="s">
        <v>1</v>
      </c>
      <c r="N152" s="178" t="s">
        <v>43</v>
      </c>
      <c r="O152" s="76"/>
      <c r="P152" s="179">
        <f>O152*H152</f>
        <v>0</v>
      </c>
      <c r="Q152" s="179">
        <v>0.00021000000000000001</v>
      </c>
      <c r="R152" s="179">
        <f>Q152*H152</f>
        <v>0.021000000000000001</v>
      </c>
      <c r="S152" s="179">
        <v>0</v>
      </c>
      <c r="T152" s="18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1" t="s">
        <v>138</v>
      </c>
      <c r="AT152" s="181" t="s">
        <v>134</v>
      </c>
      <c r="AU152" s="181" t="s">
        <v>89</v>
      </c>
      <c r="AY152" s="18" t="s">
        <v>131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8" t="s">
        <v>89</v>
      </c>
      <c r="BK152" s="182">
        <f>ROUND(I152*H152,2)</f>
        <v>0</v>
      </c>
      <c r="BL152" s="18" t="s">
        <v>138</v>
      </c>
      <c r="BM152" s="181" t="s">
        <v>169</v>
      </c>
    </row>
    <row r="153" s="2" customFormat="1" ht="24.15" customHeight="1">
      <c r="A153" s="37"/>
      <c r="B153" s="168"/>
      <c r="C153" s="169" t="s">
        <v>170</v>
      </c>
      <c r="D153" s="169" t="s">
        <v>134</v>
      </c>
      <c r="E153" s="170" t="s">
        <v>171</v>
      </c>
      <c r="F153" s="171" t="s">
        <v>172</v>
      </c>
      <c r="G153" s="172" t="s">
        <v>137</v>
      </c>
      <c r="H153" s="173">
        <v>264.06999999999999</v>
      </c>
      <c r="I153" s="174"/>
      <c r="J153" s="175">
        <f>ROUND(I153*H153,2)</f>
        <v>0</v>
      </c>
      <c r="K153" s="176"/>
      <c r="L153" s="38"/>
      <c r="M153" s="177" t="s">
        <v>1</v>
      </c>
      <c r="N153" s="178" t="s">
        <v>43</v>
      </c>
      <c r="O153" s="76"/>
      <c r="P153" s="179">
        <f>O153*H153</f>
        <v>0</v>
      </c>
      <c r="Q153" s="179">
        <v>4.0000000000000003E-05</v>
      </c>
      <c r="R153" s="179">
        <f>Q153*H153</f>
        <v>0.010562800000000001</v>
      </c>
      <c r="S153" s="179">
        <v>0</v>
      </c>
      <c r="T153" s="18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1" t="s">
        <v>138</v>
      </c>
      <c r="AT153" s="181" t="s">
        <v>134</v>
      </c>
      <c r="AU153" s="181" t="s">
        <v>89</v>
      </c>
      <c r="AY153" s="18" t="s">
        <v>131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8" t="s">
        <v>89</v>
      </c>
      <c r="BK153" s="182">
        <f>ROUND(I153*H153,2)</f>
        <v>0</v>
      </c>
      <c r="BL153" s="18" t="s">
        <v>138</v>
      </c>
      <c r="BM153" s="181" t="s">
        <v>173</v>
      </c>
    </row>
    <row r="154" s="14" customFormat="1">
      <c r="A154" s="14"/>
      <c r="B154" s="191"/>
      <c r="C154" s="14"/>
      <c r="D154" s="184" t="s">
        <v>140</v>
      </c>
      <c r="E154" s="192" t="s">
        <v>1</v>
      </c>
      <c r="F154" s="193" t="s">
        <v>87</v>
      </c>
      <c r="G154" s="14"/>
      <c r="H154" s="194">
        <v>264.06999999999999</v>
      </c>
      <c r="I154" s="195"/>
      <c r="J154" s="14"/>
      <c r="K154" s="14"/>
      <c r="L154" s="191"/>
      <c r="M154" s="196"/>
      <c r="N154" s="197"/>
      <c r="O154" s="197"/>
      <c r="P154" s="197"/>
      <c r="Q154" s="197"/>
      <c r="R154" s="197"/>
      <c r="S154" s="197"/>
      <c r="T154" s="19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2" t="s">
        <v>140</v>
      </c>
      <c r="AU154" s="192" t="s">
        <v>89</v>
      </c>
      <c r="AV154" s="14" t="s">
        <v>89</v>
      </c>
      <c r="AW154" s="14" t="s">
        <v>33</v>
      </c>
      <c r="AX154" s="14" t="s">
        <v>85</v>
      </c>
      <c r="AY154" s="192" t="s">
        <v>131</v>
      </c>
    </row>
    <row r="155" s="2" customFormat="1" ht="37.8" customHeight="1">
      <c r="A155" s="37"/>
      <c r="B155" s="168"/>
      <c r="C155" s="169" t="s">
        <v>174</v>
      </c>
      <c r="D155" s="169" t="s">
        <v>134</v>
      </c>
      <c r="E155" s="170" t="s">
        <v>175</v>
      </c>
      <c r="F155" s="171" t="s">
        <v>176</v>
      </c>
      <c r="G155" s="172" t="s">
        <v>177</v>
      </c>
      <c r="H155" s="173">
        <v>13.202999999999999</v>
      </c>
      <c r="I155" s="174"/>
      <c r="J155" s="175">
        <f>ROUND(I155*H155,2)</f>
        <v>0</v>
      </c>
      <c r="K155" s="176"/>
      <c r="L155" s="38"/>
      <c r="M155" s="177" t="s">
        <v>1</v>
      </c>
      <c r="N155" s="178" t="s">
        <v>43</v>
      </c>
      <c r="O155" s="76"/>
      <c r="P155" s="179">
        <f>O155*H155</f>
        <v>0</v>
      </c>
      <c r="Q155" s="179">
        <v>0</v>
      </c>
      <c r="R155" s="179">
        <f>Q155*H155</f>
        <v>0</v>
      </c>
      <c r="S155" s="179">
        <v>2.2000000000000002</v>
      </c>
      <c r="T155" s="180">
        <f>S155*H155</f>
        <v>29.046600000000002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1" t="s">
        <v>138</v>
      </c>
      <c r="AT155" s="181" t="s">
        <v>134</v>
      </c>
      <c r="AU155" s="181" t="s">
        <v>89</v>
      </c>
      <c r="AY155" s="18" t="s">
        <v>131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8" t="s">
        <v>89</v>
      </c>
      <c r="BK155" s="182">
        <f>ROUND(I155*H155,2)</f>
        <v>0</v>
      </c>
      <c r="BL155" s="18" t="s">
        <v>138</v>
      </c>
      <c r="BM155" s="181" t="s">
        <v>178</v>
      </c>
    </row>
    <row r="156" s="13" customFormat="1">
      <c r="A156" s="13"/>
      <c r="B156" s="183"/>
      <c r="C156" s="13"/>
      <c r="D156" s="184" t="s">
        <v>140</v>
      </c>
      <c r="E156" s="185" t="s">
        <v>1</v>
      </c>
      <c r="F156" s="186" t="s">
        <v>179</v>
      </c>
      <c r="G156" s="13"/>
      <c r="H156" s="185" t="s">
        <v>1</v>
      </c>
      <c r="I156" s="187"/>
      <c r="J156" s="13"/>
      <c r="K156" s="13"/>
      <c r="L156" s="183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5" t="s">
        <v>140</v>
      </c>
      <c r="AU156" s="185" t="s">
        <v>89</v>
      </c>
      <c r="AV156" s="13" t="s">
        <v>85</v>
      </c>
      <c r="AW156" s="13" t="s">
        <v>33</v>
      </c>
      <c r="AX156" s="13" t="s">
        <v>77</v>
      </c>
      <c r="AY156" s="185" t="s">
        <v>131</v>
      </c>
    </row>
    <row r="157" s="14" customFormat="1">
      <c r="A157" s="14"/>
      <c r="B157" s="191"/>
      <c r="C157" s="14"/>
      <c r="D157" s="184" t="s">
        <v>140</v>
      </c>
      <c r="E157" s="192" t="s">
        <v>1</v>
      </c>
      <c r="F157" s="193" t="s">
        <v>180</v>
      </c>
      <c r="G157" s="14"/>
      <c r="H157" s="194">
        <v>16.466999999999999</v>
      </c>
      <c r="I157" s="195"/>
      <c r="J157" s="14"/>
      <c r="K157" s="14"/>
      <c r="L157" s="191"/>
      <c r="M157" s="196"/>
      <c r="N157" s="197"/>
      <c r="O157" s="197"/>
      <c r="P157" s="197"/>
      <c r="Q157" s="197"/>
      <c r="R157" s="197"/>
      <c r="S157" s="197"/>
      <c r="T157" s="19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92" t="s">
        <v>140</v>
      </c>
      <c r="AU157" s="192" t="s">
        <v>89</v>
      </c>
      <c r="AV157" s="14" t="s">
        <v>89</v>
      </c>
      <c r="AW157" s="14" t="s">
        <v>33</v>
      </c>
      <c r="AX157" s="14" t="s">
        <v>77</v>
      </c>
      <c r="AY157" s="192" t="s">
        <v>131</v>
      </c>
    </row>
    <row r="158" s="14" customFormat="1">
      <c r="A158" s="14"/>
      <c r="B158" s="191"/>
      <c r="C158" s="14"/>
      <c r="D158" s="184" t="s">
        <v>140</v>
      </c>
      <c r="E158" s="192" t="s">
        <v>1</v>
      </c>
      <c r="F158" s="193" t="s">
        <v>181</v>
      </c>
      <c r="G158" s="14"/>
      <c r="H158" s="194">
        <v>-1.218</v>
      </c>
      <c r="I158" s="195"/>
      <c r="J158" s="14"/>
      <c r="K158" s="14"/>
      <c r="L158" s="191"/>
      <c r="M158" s="196"/>
      <c r="N158" s="197"/>
      <c r="O158" s="197"/>
      <c r="P158" s="197"/>
      <c r="Q158" s="197"/>
      <c r="R158" s="197"/>
      <c r="S158" s="197"/>
      <c r="T158" s="19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2" t="s">
        <v>140</v>
      </c>
      <c r="AU158" s="192" t="s">
        <v>89</v>
      </c>
      <c r="AV158" s="14" t="s">
        <v>89</v>
      </c>
      <c r="AW158" s="14" t="s">
        <v>33</v>
      </c>
      <c r="AX158" s="14" t="s">
        <v>77</v>
      </c>
      <c r="AY158" s="192" t="s">
        <v>131</v>
      </c>
    </row>
    <row r="159" s="14" customFormat="1">
      <c r="A159" s="14"/>
      <c r="B159" s="191"/>
      <c r="C159" s="14"/>
      <c r="D159" s="184" t="s">
        <v>140</v>
      </c>
      <c r="E159" s="192" t="s">
        <v>1</v>
      </c>
      <c r="F159" s="193" t="s">
        <v>182</v>
      </c>
      <c r="G159" s="14"/>
      <c r="H159" s="194">
        <v>-1.0760000000000001</v>
      </c>
      <c r="I159" s="195"/>
      <c r="J159" s="14"/>
      <c r="K159" s="14"/>
      <c r="L159" s="191"/>
      <c r="M159" s="196"/>
      <c r="N159" s="197"/>
      <c r="O159" s="197"/>
      <c r="P159" s="197"/>
      <c r="Q159" s="197"/>
      <c r="R159" s="197"/>
      <c r="S159" s="197"/>
      <c r="T159" s="19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2" t="s">
        <v>140</v>
      </c>
      <c r="AU159" s="192" t="s">
        <v>89</v>
      </c>
      <c r="AV159" s="14" t="s">
        <v>89</v>
      </c>
      <c r="AW159" s="14" t="s">
        <v>33</v>
      </c>
      <c r="AX159" s="14" t="s">
        <v>77</v>
      </c>
      <c r="AY159" s="192" t="s">
        <v>131</v>
      </c>
    </row>
    <row r="160" s="14" customFormat="1">
      <c r="A160" s="14"/>
      <c r="B160" s="191"/>
      <c r="C160" s="14"/>
      <c r="D160" s="184" t="s">
        <v>140</v>
      </c>
      <c r="E160" s="192" t="s">
        <v>1</v>
      </c>
      <c r="F160" s="193" t="s">
        <v>183</v>
      </c>
      <c r="G160" s="14"/>
      <c r="H160" s="194">
        <v>-0.095000000000000001</v>
      </c>
      <c r="I160" s="195"/>
      <c r="J160" s="14"/>
      <c r="K160" s="14"/>
      <c r="L160" s="191"/>
      <c r="M160" s="196"/>
      <c r="N160" s="197"/>
      <c r="O160" s="197"/>
      <c r="P160" s="197"/>
      <c r="Q160" s="197"/>
      <c r="R160" s="197"/>
      <c r="S160" s="197"/>
      <c r="T160" s="19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192" t="s">
        <v>140</v>
      </c>
      <c r="AU160" s="192" t="s">
        <v>89</v>
      </c>
      <c r="AV160" s="14" t="s">
        <v>89</v>
      </c>
      <c r="AW160" s="14" t="s">
        <v>33</v>
      </c>
      <c r="AX160" s="14" t="s">
        <v>77</v>
      </c>
      <c r="AY160" s="192" t="s">
        <v>131</v>
      </c>
    </row>
    <row r="161" s="14" customFormat="1">
      <c r="A161" s="14"/>
      <c r="B161" s="191"/>
      <c r="C161" s="14"/>
      <c r="D161" s="184" t="s">
        <v>140</v>
      </c>
      <c r="E161" s="192" t="s">
        <v>1</v>
      </c>
      <c r="F161" s="193" t="s">
        <v>184</v>
      </c>
      <c r="G161" s="14"/>
      <c r="H161" s="194">
        <v>-0.875</v>
      </c>
      <c r="I161" s="195"/>
      <c r="J161" s="14"/>
      <c r="K161" s="14"/>
      <c r="L161" s="191"/>
      <c r="M161" s="196"/>
      <c r="N161" s="197"/>
      <c r="O161" s="197"/>
      <c r="P161" s="197"/>
      <c r="Q161" s="197"/>
      <c r="R161" s="197"/>
      <c r="S161" s="197"/>
      <c r="T161" s="19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2" t="s">
        <v>140</v>
      </c>
      <c r="AU161" s="192" t="s">
        <v>89</v>
      </c>
      <c r="AV161" s="14" t="s">
        <v>89</v>
      </c>
      <c r="AW161" s="14" t="s">
        <v>33</v>
      </c>
      <c r="AX161" s="14" t="s">
        <v>77</v>
      </c>
      <c r="AY161" s="192" t="s">
        <v>131</v>
      </c>
    </row>
    <row r="162" s="15" customFormat="1">
      <c r="A162" s="15"/>
      <c r="B162" s="199"/>
      <c r="C162" s="15"/>
      <c r="D162" s="184" t="s">
        <v>140</v>
      </c>
      <c r="E162" s="200" t="s">
        <v>1</v>
      </c>
      <c r="F162" s="201" t="s">
        <v>146</v>
      </c>
      <c r="G162" s="15"/>
      <c r="H162" s="202">
        <v>13.202999999999999</v>
      </c>
      <c r="I162" s="203"/>
      <c r="J162" s="15"/>
      <c r="K162" s="15"/>
      <c r="L162" s="199"/>
      <c r="M162" s="204"/>
      <c r="N162" s="205"/>
      <c r="O162" s="205"/>
      <c r="P162" s="205"/>
      <c r="Q162" s="205"/>
      <c r="R162" s="205"/>
      <c r="S162" s="205"/>
      <c r="T162" s="20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00" t="s">
        <v>140</v>
      </c>
      <c r="AU162" s="200" t="s">
        <v>89</v>
      </c>
      <c r="AV162" s="15" t="s">
        <v>138</v>
      </c>
      <c r="AW162" s="15" t="s">
        <v>33</v>
      </c>
      <c r="AX162" s="15" t="s">
        <v>85</v>
      </c>
      <c r="AY162" s="200" t="s">
        <v>131</v>
      </c>
    </row>
    <row r="163" s="2" customFormat="1" ht="24.15" customHeight="1">
      <c r="A163" s="37"/>
      <c r="B163" s="168"/>
      <c r="C163" s="169" t="s">
        <v>147</v>
      </c>
      <c r="D163" s="169" t="s">
        <v>134</v>
      </c>
      <c r="E163" s="170" t="s">
        <v>185</v>
      </c>
      <c r="F163" s="171" t="s">
        <v>186</v>
      </c>
      <c r="G163" s="172" t="s">
        <v>177</v>
      </c>
      <c r="H163" s="173">
        <v>39.609999999999999</v>
      </c>
      <c r="I163" s="174"/>
      <c r="J163" s="175">
        <f>ROUND(I163*H163,2)</f>
        <v>0</v>
      </c>
      <c r="K163" s="176"/>
      <c r="L163" s="38"/>
      <c r="M163" s="177" t="s">
        <v>1</v>
      </c>
      <c r="N163" s="178" t="s">
        <v>43</v>
      </c>
      <c r="O163" s="76"/>
      <c r="P163" s="179">
        <f>O163*H163</f>
        <v>0</v>
      </c>
      <c r="Q163" s="179">
        <v>0</v>
      </c>
      <c r="R163" s="179">
        <f>Q163*H163</f>
        <v>0</v>
      </c>
      <c r="S163" s="179">
        <v>1.3999999999999999</v>
      </c>
      <c r="T163" s="180">
        <f>S163*H163</f>
        <v>55.453999999999994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1" t="s">
        <v>138</v>
      </c>
      <c r="AT163" s="181" t="s">
        <v>134</v>
      </c>
      <c r="AU163" s="181" t="s">
        <v>89</v>
      </c>
      <c r="AY163" s="18" t="s">
        <v>131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8" t="s">
        <v>89</v>
      </c>
      <c r="BK163" s="182">
        <f>ROUND(I163*H163,2)</f>
        <v>0</v>
      </c>
      <c r="BL163" s="18" t="s">
        <v>138</v>
      </c>
      <c r="BM163" s="181" t="s">
        <v>187</v>
      </c>
    </row>
    <row r="164" s="13" customFormat="1">
      <c r="A164" s="13"/>
      <c r="B164" s="183"/>
      <c r="C164" s="13"/>
      <c r="D164" s="184" t="s">
        <v>140</v>
      </c>
      <c r="E164" s="185" t="s">
        <v>1</v>
      </c>
      <c r="F164" s="186" t="s">
        <v>188</v>
      </c>
      <c r="G164" s="13"/>
      <c r="H164" s="185" t="s">
        <v>1</v>
      </c>
      <c r="I164" s="187"/>
      <c r="J164" s="13"/>
      <c r="K164" s="13"/>
      <c r="L164" s="183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5" t="s">
        <v>140</v>
      </c>
      <c r="AU164" s="185" t="s">
        <v>89</v>
      </c>
      <c r="AV164" s="13" t="s">
        <v>85</v>
      </c>
      <c r="AW164" s="13" t="s">
        <v>33</v>
      </c>
      <c r="AX164" s="13" t="s">
        <v>77</v>
      </c>
      <c r="AY164" s="185" t="s">
        <v>131</v>
      </c>
    </row>
    <row r="165" s="14" customFormat="1">
      <c r="A165" s="14"/>
      <c r="B165" s="191"/>
      <c r="C165" s="14"/>
      <c r="D165" s="184" t="s">
        <v>140</v>
      </c>
      <c r="E165" s="192" t="s">
        <v>1</v>
      </c>
      <c r="F165" s="193" t="s">
        <v>189</v>
      </c>
      <c r="G165" s="14"/>
      <c r="H165" s="194">
        <v>49.399999999999999</v>
      </c>
      <c r="I165" s="195"/>
      <c r="J165" s="14"/>
      <c r="K165" s="14"/>
      <c r="L165" s="191"/>
      <c r="M165" s="196"/>
      <c r="N165" s="197"/>
      <c r="O165" s="197"/>
      <c r="P165" s="197"/>
      <c r="Q165" s="197"/>
      <c r="R165" s="197"/>
      <c r="S165" s="197"/>
      <c r="T165" s="19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2" t="s">
        <v>140</v>
      </c>
      <c r="AU165" s="192" t="s">
        <v>89</v>
      </c>
      <c r="AV165" s="14" t="s">
        <v>89</v>
      </c>
      <c r="AW165" s="14" t="s">
        <v>33</v>
      </c>
      <c r="AX165" s="14" t="s">
        <v>77</v>
      </c>
      <c r="AY165" s="192" t="s">
        <v>131</v>
      </c>
    </row>
    <row r="166" s="14" customFormat="1">
      <c r="A166" s="14"/>
      <c r="B166" s="191"/>
      <c r="C166" s="14"/>
      <c r="D166" s="184" t="s">
        <v>140</v>
      </c>
      <c r="E166" s="192" t="s">
        <v>1</v>
      </c>
      <c r="F166" s="193" t="s">
        <v>190</v>
      </c>
      <c r="G166" s="14"/>
      <c r="H166" s="194">
        <v>-3.6539999999999999</v>
      </c>
      <c r="I166" s="195"/>
      <c r="J166" s="14"/>
      <c r="K166" s="14"/>
      <c r="L166" s="191"/>
      <c r="M166" s="196"/>
      <c r="N166" s="197"/>
      <c r="O166" s="197"/>
      <c r="P166" s="197"/>
      <c r="Q166" s="197"/>
      <c r="R166" s="197"/>
      <c r="S166" s="197"/>
      <c r="T166" s="19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2" t="s">
        <v>140</v>
      </c>
      <c r="AU166" s="192" t="s">
        <v>89</v>
      </c>
      <c r="AV166" s="14" t="s">
        <v>89</v>
      </c>
      <c r="AW166" s="14" t="s">
        <v>33</v>
      </c>
      <c r="AX166" s="14" t="s">
        <v>77</v>
      </c>
      <c r="AY166" s="192" t="s">
        <v>131</v>
      </c>
    </row>
    <row r="167" s="14" customFormat="1">
      <c r="A167" s="14"/>
      <c r="B167" s="191"/>
      <c r="C167" s="14"/>
      <c r="D167" s="184" t="s">
        <v>140</v>
      </c>
      <c r="E167" s="192" t="s">
        <v>1</v>
      </c>
      <c r="F167" s="193" t="s">
        <v>191</v>
      </c>
      <c r="G167" s="14"/>
      <c r="H167" s="194">
        <v>-3.2269999999999999</v>
      </c>
      <c r="I167" s="195"/>
      <c r="J167" s="14"/>
      <c r="K167" s="14"/>
      <c r="L167" s="191"/>
      <c r="M167" s="196"/>
      <c r="N167" s="197"/>
      <c r="O167" s="197"/>
      <c r="P167" s="197"/>
      <c r="Q167" s="197"/>
      <c r="R167" s="197"/>
      <c r="S167" s="197"/>
      <c r="T167" s="19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2" t="s">
        <v>140</v>
      </c>
      <c r="AU167" s="192" t="s">
        <v>89</v>
      </c>
      <c r="AV167" s="14" t="s">
        <v>89</v>
      </c>
      <c r="AW167" s="14" t="s">
        <v>33</v>
      </c>
      <c r="AX167" s="14" t="s">
        <v>77</v>
      </c>
      <c r="AY167" s="192" t="s">
        <v>131</v>
      </c>
    </row>
    <row r="168" s="14" customFormat="1">
      <c r="A168" s="14"/>
      <c r="B168" s="191"/>
      <c r="C168" s="14"/>
      <c r="D168" s="184" t="s">
        <v>140</v>
      </c>
      <c r="E168" s="192" t="s">
        <v>1</v>
      </c>
      <c r="F168" s="193" t="s">
        <v>192</v>
      </c>
      <c r="G168" s="14"/>
      <c r="H168" s="194">
        <v>-0.28399999999999997</v>
      </c>
      <c r="I168" s="195"/>
      <c r="J168" s="14"/>
      <c r="K168" s="14"/>
      <c r="L168" s="191"/>
      <c r="M168" s="196"/>
      <c r="N168" s="197"/>
      <c r="O168" s="197"/>
      <c r="P168" s="197"/>
      <c r="Q168" s="197"/>
      <c r="R168" s="197"/>
      <c r="S168" s="197"/>
      <c r="T168" s="19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2" t="s">
        <v>140</v>
      </c>
      <c r="AU168" s="192" t="s">
        <v>89</v>
      </c>
      <c r="AV168" s="14" t="s">
        <v>89</v>
      </c>
      <c r="AW168" s="14" t="s">
        <v>33</v>
      </c>
      <c r="AX168" s="14" t="s">
        <v>77</v>
      </c>
      <c r="AY168" s="192" t="s">
        <v>131</v>
      </c>
    </row>
    <row r="169" s="14" customFormat="1">
      <c r="A169" s="14"/>
      <c r="B169" s="191"/>
      <c r="C169" s="14"/>
      <c r="D169" s="184" t="s">
        <v>140</v>
      </c>
      <c r="E169" s="192" t="s">
        <v>1</v>
      </c>
      <c r="F169" s="193" t="s">
        <v>193</v>
      </c>
      <c r="G169" s="14"/>
      <c r="H169" s="194">
        <v>-2.625</v>
      </c>
      <c r="I169" s="195"/>
      <c r="J169" s="14"/>
      <c r="K169" s="14"/>
      <c r="L169" s="191"/>
      <c r="M169" s="196"/>
      <c r="N169" s="197"/>
      <c r="O169" s="197"/>
      <c r="P169" s="197"/>
      <c r="Q169" s="197"/>
      <c r="R169" s="197"/>
      <c r="S169" s="197"/>
      <c r="T169" s="19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2" t="s">
        <v>140</v>
      </c>
      <c r="AU169" s="192" t="s">
        <v>89</v>
      </c>
      <c r="AV169" s="14" t="s">
        <v>89</v>
      </c>
      <c r="AW169" s="14" t="s">
        <v>33</v>
      </c>
      <c r="AX169" s="14" t="s">
        <v>77</v>
      </c>
      <c r="AY169" s="192" t="s">
        <v>131</v>
      </c>
    </row>
    <row r="170" s="15" customFormat="1">
      <c r="A170" s="15"/>
      <c r="B170" s="199"/>
      <c r="C170" s="15"/>
      <c r="D170" s="184" t="s">
        <v>140</v>
      </c>
      <c r="E170" s="200" t="s">
        <v>1</v>
      </c>
      <c r="F170" s="201" t="s">
        <v>146</v>
      </c>
      <c r="G170" s="15"/>
      <c r="H170" s="202">
        <v>39.609999999999999</v>
      </c>
      <c r="I170" s="203"/>
      <c r="J170" s="15"/>
      <c r="K170" s="15"/>
      <c r="L170" s="199"/>
      <c r="M170" s="204"/>
      <c r="N170" s="205"/>
      <c r="O170" s="205"/>
      <c r="P170" s="205"/>
      <c r="Q170" s="205"/>
      <c r="R170" s="205"/>
      <c r="S170" s="205"/>
      <c r="T170" s="20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00" t="s">
        <v>140</v>
      </c>
      <c r="AU170" s="200" t="s">
        <v>89</v>
      </c>
      <c r="AV170" s="15" t="s">
        <v>138</v>
      </c>
      <c r="AW170" s="15" t="s">
        <v>33</v>
      </c>
      <c r="AX170" s="15" t="s">
        <v>85</v>
      </c>
      <c r="AY170" s="200" t="s">
        <v>131</v>
      </c>
    </row>
    <row r="171" s="12" customFormat="1" ht="22.8" customHeight="1">
      <c r="A171" s="12"/>
      <c r="B171" s="155"/>
      <c r="C171" s="12"/>
      <c r="D171" s="156" t="s">
        <v>76</v>
      </c>
      <c r="E171" s="166" t="s">
        <v>194</v>
      </c>
      <c r="F171" s="166" t="s">
        <v>195</v>
      </c>
      <c r="G171" s="12"/>
      <c r="H171" s="12"/>
      <c r="I171" s="158"/>
      <c r="J171" s="167">
        <f>BK171</f>
        <v>0</v>
      </c>
      <c r="K171" s="12"/>
      <c r="L171" s="155"/>
      <c r="M171" s="160"/>
      <c r="N171" s="161"/>
      <c r="O171" s="161"/>
      <c r="P171" s="162">
        <f>SUM(P172:P179)</f>
        <v>0</v>
      </c>
      <c r="Q171" s="161"/>
      <c r="R171" s="162">
        <f>SUM(R172:R179)</f>
        <v>0</v>
      </c>
      <c r="S171" s="161"/>
      <c r="T171" s="163">
        <f>SUM(T172:T179)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6" t="s">
        <v>85</v>
      </c>
      <c r="AT171" s="164" t="s">
        <v>76</v>
      </c>
      <c r="AU171" s="164" t="s">
        <v>85</v>
      </c>
      <c r="AY171" s="156" t="s">
        <v>131</v>
      </c>
      <c r="BK171" s="165">
        <f>SUM(BK172:BK179)</f>
        <v>0</v>
      </c>
    </row>
    <row r="172" s="2" customFormat="1" ht="33" customHeight="1">
      <c r="A172" s="37"/>
      <c r="B172" s="168"/>
      <c r="C172" s="169" t="s">
        <v>196</v>
      </c>
      <c r="D172" s="169" t="s">
        <v>134</v>
      </c>
      <c r="E172" s="170" t="s">
        <v>197</v>
      </c>
      <c r="F172" s="171" t="s">
        <v>198</v>
      </c>
      <c r="G172" s="172" t="s">
        <v>199</v>
      </c>
      <c r="H172" s="173">
        <v>100.733</v>
      </c>
      <c r="I172" s="174"/>
      <c r="J172" s="175">
        <f>ROUND(I172*H172,2)</f>
        <v>0</v>
      </c>
      <c r="K172" s="176"/>
      <c r="L172" s="38"/>
      <c r="M172" s="177" t="s">
        <v>1</v>
      </c>
      <c r="N172" s="178" t="s">
        <v>43</v>
      </c>
      <c r="O172" s="76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1" t="s">
        <v>138</v>
      </c>
      <c r="AT172" s="181" t="s">
        <v>134</v>
      </c>
      <c r="AU172" s="181" t="s">
        <v>89</v>
      </c>
      <c r="AY172" s="18" t="s">
        <v>131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8" t="s">
        <v>89</v>
      </c>
      <c r="BK172" s="182">
        <f>ROUND(I172*H172,2)</f>
        <v>0</v>
      </c>
      <c r="BL172" s="18" t="s">
        <v>138</v>
      </c>
      <c r="BM172" s="181" t="s">
        <v>200</v>
      </c>
    </row>
    <row r="173" s="2" customFormat="1" ht="16.5" customHeight="1">
      <c r="A173" s="37"/>
      <c r="B173" s="168"/>
      <c r="C173" s="169" t="s">
        <v>201</v>
      </c>
      <c r="D173" s="169" t="s">
        <v>134</v>
      </c>
      <c r="E173" s="170" t="s">
        <v>202</v>
      </c>
      <c r="F173" s="171" t="s">
        <v>203</v>
      </c>
      <c r="G173" s="172" t="s">
        <v>204</v>
      </c>
      <c r="H173" s="173">
        <v>7</v>
      </c>
      <c r="I173" s="174"/>
      <c r="J173" s="175">
        <f>ROUND(I173*H173,2)</f>
        <v>0</v>
      </c>
      <c r="K173" s="176"/>
      <c r="L173" s="38"/>
      <c r="M173" s="177" t="s">
        <v>1</v>
      </c>
      <c r="N173" s="178" t="s">
        <v>43</v>
      </c>
      <c r="O173" s="76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1" t="s">
        <v>138</v>
      </c>
      <c r="AT173" s="181" t="s">
        <v>134</v>
      </c>
      <c r="AU173" s="181" t="s">
        <v>89</v>
      </c>
      <c r="AY173" s="18" t="s">
        <v>131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8" t="s">
        <v>89</v>
      </c>
      <c r="BK173" s="182">
        <f>ROUND(I173*H173,2)</f>
        <v>0</v>
      </c>
      <c r="BL173" s="18" t="s">
        <v>138</v>
      </c>
      <c r="BM173" s="181" t="s">
        <v>205</v>
      </c>
    </row>
    <row r="174" s="2" customFormat="1" ht="24.15" customHeight="1">
      <c r="A174" s="37"/>
      <c r="B174" s="168"/>
      <c r="C174" s="169" t="s">
        <v>206</v>
      </c>
      <c r="D174" s="169" t="s">
        <v>134</v>
      </c>
      <c r="E174" s="170" t="s">
        <v>207</v>
      </c>
      <c r="F174" s="171" t="s">
        <v>208</v>
      </c>
      <c r="G174" s="172" t="s">
        <v>204</v>
      </c>
      <c r="H174" s="173">
        <v>315</v>
      </c>
      <c r="I174" s="174"/>
      <c r="J174" s="175">
        <f>ROUND(I174*H174,2)</f>
        <v>0</v>
      </c>
      <c r="K174" s="176"/>
      <c r="L174" s="38"/>
      <c r="M174" s="177" t="s">
        <v>1</v>
      </c>
      <c r="N174" s="178" t="s">
        <v>43</v>
      </c>
      <c r="O174" s="76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1" t="s">
        <v>138</v>
      </c>
      <c r="AT174" s="181" t="s">
        <v>134</v>
      </c>
      <c r="AU174" s="181" t="s">
        <v>89</v>
      </c>
      <c r="AY174" s="18" t="s">
        <v>131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8" t="s">
        <v>89</v>
      </c>
      <c r="BK174" s="182">
        <f>ROUND(I174*H174,2)</f>
        <v>0</v>
      </c>
      <c r="BL174" s="18" t="s">
        <v>138</v>
      </c>
      <c r="BM174" s="181" t="s">
        <v>209</v>
      </c>
    </row>
    <row r="175" s="14" customFormat="1">
      <c r="A175" s="14"/>
      <c r="B175" s="191"/>
      <c r="C175" s="14"/>
      <c r="D175" s="184" t="s">
        <v>140</v>
      </c>
      <c r="E175" s="192" t="s">
        <v>1</v>
      </c>
      <c r="F175" s="193" t="s">
        <v>210</v>
      </c>
      <c r="G175" s="14"/>
      <c r="H175" s="194">
        <v>315</v>
      </c>
      <c r="I175" s="195"/>
      <c r="J175" s="14"/>
      <c r="K175" s="14"/>
      <c r="L175" s="191"/>
      <c r="M175" s="196"/>
      <c r="N175" s="197"/>
      <c r="O175" s="197"/>
      <c r="P175" s="197"/>
      <c r="Q175" s="197"/>
      <c r="R175" s="197"/>
      <c r="S175" s="197"/>
      <c r="T175" s="19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2" t="s">
        <v>140</v>
      </c>
      <c r="AU175" s="192" t="s">
        <v>89</v>
      </c>
      <c r="AV175" s="14" t="s">
        <v>89</v>
      </c>
      <c r="AW175" s="14" t="s">
        <v>33</v>
      </c>
      <c r="AX175" s="14" t="s">
        <v>85</v>
      </c>
      <c r="AY175" s="192" t="s">
        <v>131</v>
      </c>
    </row>
    <row r="176" s="2" customFormat="1" ht="24.15" customHeight="1">
      <c r="A176" s="37"/>
      <c r="B176" s="168"/>
      <c r="C176" s="169" t="s">
        <v>211</v>
      </c>
      <c r="D176" s="169" t="s">
        <v>134</v>
      </c>
      <c r="E176" s="170" t="s">
        <v>212</v>
      </c>
      <c r="F176" s="171" t="s">
        <v>213</v>
      </c>
      <c r="G176" s="172" t="s">
        <v>199</v>
      </c>
      <c r="H176" s="173">
        <v>100.733</v>
      </c>
      <c r="I176" s="174"/>
      <c r="J176" s="175">
        <f>ROUND(I176*H176,2)</f>
        <v>0</v>
      </c>
      <c r="K176" s="176"/>
      <c r="L176" s="38"/>
      <c r="M176" s="177" t="s">
        <v>1</v>
      </c>
      <c r="N176" s="178" t="s">
        <v>43</v>
      </c>
      <c r="O176" s="76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1" t="s">
        <v>138</v>
      </c>
      <c r="AT176" s="181" t="s">
        <v>134</v>
      </c>
      <c r="AU176" s="181" t="s">
        <v>89</v>
      </c>
      <c r="AY176" s="18" t="s">
        <v>131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8" t="s">
        <v>89</v>
      </c>
      <c r="BK176" s="182">
        <f>ROUND(I176*H176,2)</f>
        <v>0</v>
      </c>
      <c r="BL176" s="18" t="s">
        <v>138</v>
      </c>
      <c r="BM176" s="181" t="s">
        <v>214</v>
      </c>
    </row>
    <row r="177" s="2" customFormat="1" ht="24.15" customHeight="1">
      <c r="A177" s="37"/>
      <c r="B177" s="168"/>
      <c r="C177" s="169" t="s">
        <v>215</v>
      </c>
      <c r="D177" s="169" t="s">
        <v>134</v>
      </c>
      <c r="E177" s="170" t="s">
        <v>216</v>
      </c>
      <c r="F177" s="171" t="s">
        <v>217</v>
      </c>
      <c r="G177" s="172" t="s">
        <v>199</v>
      </c>
      <c r="H177" s="173">
        <v>1507.0350000000001</v>
      </c>
      <c r="I177" s="174"/>
      <c r="J177" s="175">
        <f>ROUND(I177*H177,2)</f>
        <v>0</v>
      </c>
      <c r="K177" s="176"/>
      <c r="L177" s="38"/>
      <c r="M177" s="177" t="s">
        <v>1</v>
      </c>
      <c r="N177" s="178" t="s">
        <v>43</v>
      </c>
      <c r="O177" s="76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1" t="s">
        <v>138</v>
      </c>
      <c r="AT177" s="181" t="s">
        <v>134</v>
      </c>
      <c r="AU177" s="181" t="s">
        <v>89</v>
      </c>
      <c r="AY177" s="18" t="s">
        <v>131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8" t="s">
        <v>89</v>
      </c>
      <c r="BK177" s="182">
        <f>ROUND(I177*H177,2)</f>
        <v>0</v>
      </c>
      <c r="BL177" s="18" t="s">
        <v>138</v>
      </c>
      <c r="BM177" s="181" t="s">
        <v>218</v>
      </c>
    </row>
    <row r="178" s="14" customFormat="1">
      <c r="A178" s="14"/>
      <c r="B178" s="191"/>
      <c r="C178" s="14"/>
      <c r="D178" s="184" t="s">
        <v>140</v>
      </c>
      <c r="E178" s="192" t="s">
        <v>1</v>
      </c>
      <c r="F178" s="193" t="s">
        <v>219</v>
      </c>
      <c r="G178" s="14"/>
      <c r="H178" s="194">
        <v>1507.0350000000001</v>
      </c>
      <c r="I178" s="195"/>
      <c r="J178" s="14"/>
      <c r="K178" s="14"/>
      <c r="L178" s="191"/>
      <c r="M178" s="196"/>
      <c r="N178" s="197"/>
      <c r="O178" s="197"/>
      <c r="P178" s="197"/>
      <c r="Q178" s="197"/>
      <c r="R178" s="197"/>
      <c r="S178" s="197"/>
      <c r="T178" s="19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2" t="s">
        <v>140</v>
      </c>
      <c r="AU178" s="192" t="s">
        <v>89</v>
      </c>
      <c r="AV178" s="14" t="s">
        <v>89</v>
      </c>
      <c r="AW178" s="14" t="s">
        <v>33</v>
      </c>
      <c r="AX178" s="14" t="s">
        <v>85</v>
      </c>
      <c r="AY178" s="192" t="s">
        <v>131</v>
      </c>
    </row>
    <row r="179" s="2" customFormat="1" ht="33" customHeight="1">
      <c r="A179" s="37"/>
      <c r="B179" s="168"/>
      <c r="C179" s="169" t="s">
        <v>8</v>
      </c>
      <c r="D179" s="169" t="s">
        <v>134</v>
      </c>
      <c r="E179" s="170" t="s">
        <v>220</v>
      </c>
      <c r="F179" s="171" t="s">
        <v>221</v>
      </c>
      <c r="G179" s="172" t="s">
        <v>199</v>
      </c>
      <c r="H179" s="173">
        <v>100.733</v>
      </c>
      <c r="I179" s="174"/>
      <c r="J179" s="175">
        <f>ROUND(I179*H179,2)</f>
        <v>0</v>
      </c>
      <c r="K179" s="176"/>
      <c r="L179" s="38"/>
      <c r="M179" s="177" t="s">
        <v>1</v>
      </c>
      <c r="N179" s="178" t="s">
        <v>43</v>
      </c>
      <c r="O179" s="76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1" t="s">
        <v>138</v>
      </c>
      <c r="AT179" s="181" t="s">
        <v>134</v>
      </c>
      <c r="AU179" s="181" t="s">
        <v>89</v>
      </c>
      <c r="AY179" s="18" t="s">
        <v>131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8" t="s">
        <v>89</v>
      </c>
      <c r="BK179" s="182">
        <f>ROUND(I179*H179,2)</f>
        <v>0</v>
      </c>
      <c r="BL179" s="18" t="s">
        <v>138</v>
      </c>
      <c r="BM179" s="181" t="s">
        <v>222</v>
      </c>
    </row>
    <row r="180" s="12" customFormat="1" ht="22.8" customHeight="1">
      <c r="A180" s="12"/>
      <c r="B180" s="155"/>
      <c r="C180" s="12"/>
      <c r="D180" s="156" t="s">
        <v>76</v>
      </c>
      <c r="E180" s="166" t="s">
        <v>223</v>
      </c>
      <c r="F180" s="166" t="s">
        <v>224</v>
      </c>
      <c r="G180" s="12"/>
      <c r="H180" s="12"/>
      <c r="I180" s="158"/>
      <c r="J180" s="167">
        <f>BK180</f>
        <v>0</v>
      </c>
      <c r="K180" s="12"/>
      <c r="L180" s="155"/>
      <c r="M180" s="160"/>
      <c r="N180" s="161"/>
      <c r="O180" s="161"/>
      <c r="P180" s="162">
        <f>P181</f>
        <v>0</v>
      </c>
      <c r="Q180" s="161"/>
      <c r="R180" s="162">
        <f>R181</f>
        <v>0</v>
      </c>
      <c r="S180" s="161"/>
      <c r="T180" s="163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56" t="s">
        <v>85</v>
      </c>
      <c r="AT180" s="164" t="s">
        <v>76</v>
      </c>
      <c r="AU180" s="164" t="s">
        <v>85</v>
      </c>
      <c r="AY180" s="156" t="s">
        <v>131</v>
      </c>
      <c r="BK180" s="165">
        <f>BK181</f>
        <v>0</v>
      </c>
    </row>
    <row r="181" s="2" customFormat="1" ht="21.75" customHeight="1">
      <c r="A181" s="37"/>
      <c r="B181" s="168"/>
      <c r="C181" s="169" t="s">
        <v>225</v>
      </c>
      <c r="D181" s="169" t="s">
        <v>134</v>
      </c>
      <c r="E181" s="170" t="s">
        <v>226</v>
      </c>
      <c r="F181" s="171" t="s">
        <v>227</v>
      </c>
      <c r="G181" s="172" t="s">
        <v>199</v>
      </c>
      <c r="H181" s="173">
        <v>3.0110000000000001</v>
      </c>
      <c r="I181" s="174"/>
      <c r="J181" s="175">
        <f>ROUND(I181*H181,2)</f>
        <v>0</v>
      </c>
      <c r="K181" s="176"/>
      <c r="L181" s="38"/>
      <c r="M181" s="177" t="s">
        <v>1</v>
      </c>
      <c r="N181" s="178" t="s">
        <v>43</v>
      </c>
      <c r="O181" s="76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1" t="s">
        <v>138</v>
      </c>
      <c r="AT181" s="181" t="s">
        <v>134</v>
      </c>
      <c r="AU181" s="181" t="s">
        <v>89</v>
      </c>
      <c r="AY181" s="18" t="s">
        <v>131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8" t="s">
        <v>89</v>
      </c>
      <c r="BK181" s="182">
        <f>ROUND(I181*H181,2)</f>
        <v>0</v>
      </c>
      <c r="BL181" s="18" t="s">
        <v>138</v>
      </c>
      <c r="BM181" s="181" t="s">
        <v>228</v>
      </c>
    </row>
    <row r="182" s="12" customFormat="1" ht="25.92" customHeight="1">
      <c r="A182" s="12"/>
      <c r="B182" s="155"/>
      <c r="C182" s="12"/>
      <c r="D182" s="156" t="s">
        <v>76</v>
      </c>
      <c r="E182" s="157" t="s">
        <v>229</v>
      </c>
      <c r="F182" s="157" t="s">
        <v>230</v>
      </c>
      <c r="G182" s="12"/>
      <c r="H182" s="12"/>
      <c r="I182" s="158"/>
      <c r="J182" s="159">
        <f>BK182</f>
        <v>0</v>
      </c>
      <c r="K182" s="12"/>
      <c r="L182" s="155"/>
      <c r="M182" s="160"/>
      <c r="N182" s="161"/>
      <c r="O182" s="161"/>
      <c r="P182" s="162">
        <f>P183+P189+P257+P265+P298+P306+P317</f>
        <v>0</v>
      </c>
      <c r="Q182" s="161"/>
      <c r="R182" s="162">
        <f>R183+R189+R257+R265+R298+R306+R317</f>
        <v>17.451749679999995</v>
      </c>
      <c r="S182" s="161"/>
      <c r="T182" s="163">
        <f>T183+T189+T257+T265+T298+T306+T317</f>
        <v>16.23223016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6" t="s">
        <v>89</v>
      </c>
      <c r="AT182" s="164" t="s">
        <v>76</v>
      </c>
      <c r="AU182" s="164" t="s">
        <v>77</v>
      </c>
      <c r="AY182" s="156" t="s">
        <v>131</v>
      </c>
      <c r="BK182" s="165">
        <f>BK183+BK189+BK257+BK265+BK298+BK306+BK317</f>
        <v>0</v>
      </c>
    </row>
    <row r="183" s="12" customFormat="1" ht="22.8" customHeight="1">
      <c r="A183" s="12"/>
      <c r="B183" s="155"/>
      <c r="C183" s="12"/>
      <c r="D183" s="156" t="s">
        <v>76</v>
      </c>
      <c r="E183" s="166" t="s">
        <v>231</v>
      </c>
      <c r="F183" s="166" t="s">
        <v>232</v>
      </c>
      <c r="G183" s="12"/>
      <c r="H183" s="12"/>
      <c r="I183" s="158"/>
      <c r="J183" s="167">
        <f>BK183</f>
        <v>0</v>
      </c>
      <c r="K183" s="12"/>
      <c r="L183" s="155"/>
      <c r="M183" s="160"/>
      <c r="N183" s="161"/>
      <c r="O183" s="161"/>
      <c r="P183" s="162">
        <f>SUM(P184:P188)</f>
        <v>0</v>
      </c>
      <c r="Q183" s="161"/>
      <c r="R183" s="162">
        <f>SUM(R184:R188)</f>
        <v>2.2625525999999998</v>
      </c>
      <c r="S183" s="161"/>
      <c r="T183" s="163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6" t="s">
        <v>89</v>
      </c>
      <c r="AT183" s="164" t="s">
        <v>76</v>
      </c>
      <c r="AU183" s="164" t="s">
        <v>85</v>
      </c>
      <c r="AY183" s="156" t="s">
        <v>131</v>
      </c>
      <c r="BK183" s="165">
        <f>SUM(BK184:BK188)</f>
        <v>0</v>
      </c>
    </row>
    <row r="184" s="2" customFormat="1" ht="37.8" customHeight="1">
      <c r="A184" s="37"/>
      <c r="B184" s="168"/>
      <c r="C184" s="169" t="s">
        <v>233</v>
      </c>
      <c r="D184" s="169" t="s">
        <v>134</v>
      </c>
      <c r="E184" s="170" t="s">
        <v>234</v>
      </c>
      <c r="F184" s="171" t="s">
        <v>235</v>
      </c>
      <c r="G184" s="172" t="s">
        <v>137</v>
      </c>
      <c r="H184" s="173">
        <v>528.13999999999999</v>
      </c>
      <c r="I184" s="174"/>
      <c r="J184" s="175">
        <f>ROUND(I184*H184,2)</f>
        <v>0</v>
      </c>
      <c r="K184" s="176"/>
      <c r="L184" s="38"/>
      <c r="M184" s="177" t="s">
        <v>1</v>
      </c>
      <c r="N184" s="178" t="s">
        <v>43</v>
      </c>
      <c r="O184" s="76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1" t="s">
        <v>225</v>
      </c>
      <c r="AT184" s="181" t="s">
        <v>134</v>
      </c>
      <c r="AU184" s="181" t="s">
        <v>89</v>
      </c>
      <c r="AY184" s="18" t="s">
        <v>131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8" t="s">
        <v>89</v>
      </c>
      <c r="BK184" s="182">
        <f>ROUND(I184*H184,2)</f>
        <v>0</v>
      </c>
      <c r="BL184" s="18" t="s">
        <v>225</v>
      </c>
      <c r="BM184" s="181" t="s">
        <v>236</v>
      </c>
    </row>
    <row r="185" s="14" customFormat="1">
      <c r="A185" s="14"/>
      <c r="B185" s="191"/>
      <c r="C185" s="14"/>
      <c r="D185" s="184" t="s">
        <v>140</v>
      </c>
      <c r="E185" s="192" t="s">
        <v>1</v>
      </c>
      <c r="F185" s="193" t="s">
        <v>237</v>
      </c>
      <c r="G185" s="14"/>
      <c r="H185" s="194">
        <v>528.13999999999999</v>
      </c>
      <c r="I185" s="195"/>
      <c r="J185" s="14"/>
      <c r="K185" s="14"/>
      <c r="L185" s="191"/>
      <c r="M185" s="196"/>
      <c r="N185" s="197"/>
      <c r="O185" s="197"/>
      <c r="P185" s="197"/>
      <c r="Q185" s="197"/>
      <c r="R185" s="197"/>
      <c r="S185" s="197"/>
      <c r="T185" s="19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2" t="s">
        <v>140</v>
      </c>
      <c r="AU185" s="192" t="s">
        <v>89</v>
      </c>
      <c r="AV185" s="14" t="s">
        <v>89</v>
      </c>
      <c r="AW185" s="14" t="s">
        <v>33</v>
      </c>
      <c r="AX185" s="14" t="s">
        <v>85</v>
      </c>
      <c r="AY185" s="192" t="s">
        <v>131</v>
      </c>
    </row>
    <row r="186" s="2" customFormat="1" ht="24.15" customHeight="1">
      <c r="A186" s="37"/>
      <c r="B186" s="168"/>
      <c r="C186" s="207" t="s">
        <v>238</v>
      </c>
      <c r="D186" s="207" t="s">
        <v>239</v>
      </c>
      <c r="E186" s="208" t="s">
        <v>240</v>
      </c>
      <c r="F186" s="209" t="s">
        <v>241</v>
      </c>
      <c r="G186" s="210" t="s">
        <v>137</v>
      </c>
      <c r="H186" s="211">
        <v>538.70299999999997</v>
      </c>
      <c r="I186" s="212"/>
      <c r="J186" s="213">
        <f>ROUND(I186*H186,2)</f>
        <v>0</v>
      </c>
      <c r="K186" s="214"/>
      <c r="L186" s="215"/>
      <c r="M186" s="216" t="s">
        <v>1</v>
      </c>
      <c r="N186" s="217" t="s">
        <v>43</v>
      </c>
      <c r="O186" s="76"/>
      <c r="P186" s="179">
        <f>O186*H186</f>
        <v>0</v>
      </c>
      <c r="Q186" s="179">
        <v>0.0041999999999999997</v>
      </c>
      <c r="R186" s="179">
        <f>Q186*H186</f>
        <v>2.2625525999999998</v>
      </c>
      <c r="S186" s="179">
        <v>0</v>
      </c>
      <c r="T186" s="18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1" t="s">
        <v>242</v>
      </c>
      <c r="AT186" s="181" t="s">
        <v>239</v>
      </c>
      <c r="AU186" s="181" t="s">
        <v>89</v>
      </c>
      <c r="AY186" s="18" t="s">
        <v>131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89</v>
      </c>
      <c r="BK186" s="182">
        <f>ROUND(I186*H186,2)</f>
        <v>0</v>
      </c>
      <c r="BL186" s="18" t="s">
        <v>225</v>
      </c>
      <c r="BM186" s="181" t="s">
        <v>243</v>
      </c>
    </row>
    <row r="187" s="14" customFormat="1">
      <c r="A187" s="14"/>
      <c r="B187" s="191"/>
      <c r="C187" s="14"/>
      <c r="D187" s="184" t="s">
        <v>140</v>
      </c>
      <c r="E187" s="14"/>
      <c r="F187" s="193" t="s">
        <v>244</v>
      </c>
      <c r="G187" s="14"/>
      <c r="H187" s="194">
        <v>538.70299999999997</v>
      </c>
      <c r="I187" s="195"/>
      <c r="J187" s="14"/>
      <c r="K187" s="14"/>
      <c r="L187" s="191"/>
      <c r="M187" s="196"/>
      <c r="N187" s="197"/>
      <c r="O187" s="197"/>
      <c r="P187" s="197"/>
      <c r="Q187" s="197"/>
      <c r="R187" s="197"/>
      <c r="S187" s="197"/>
      <c r="T187" s="19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2" t="s">
        <v>140</v>
      </c>
      <c r="AU187" s="192" t="s">
        <v>89</v>
      </c>
      <c r="AV187" s="14" t="s">
        <v>89</v>
      </c>
      <c r="AW187" s="14" t="s">
        <v>3</v>
      </c>
      <c r="AX187" s="14" t="s">
        <v>85</v>
      </c>
      <c r="AY187" s="192" t="s">
        <v>131</v>
      </c>
    </row>
    <row r="188" s="2" customFormat="1" ht="24.15" customHeight="1">
      <c r="A188" s="37"/>
      <c r="B188" s="168"/>
      <c r="C188" s="169" t="s">
        <v>245</v>
      </c>
      <c r="D188" s="169" t="s">
        <v>134</v>
      </c>
      <c r="E188" s="170" t="s">
        <v>246</v>
      </c>
      <c r="F188" s="171" t="s">
        <v>247</v>
      </c>
      <c r="G188" s="172" t="s">
        <v>248</v>
      </c>
      <c r="H188" s="218"/>
      <c r="I188" s="174"/>
      <c r="J188" s="175">
        <f>ROUND(I188*H188,2)</f>
        <v>0</v>
      </c>
      <c r="K188" s="176"/>
      <c r="L188" s="38"/>
      <c r="M188" s="177" t="s">
        <v>1</v>
      </c>
      <c r="N188" s="178" t="s">
        <v>43</v>
      </c>
      <c r="O188" s="76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1" t="s">
        <v>225</v>
      </c>
      <c r="AT188" s="181" t="s">
        <v>134</v>
      </c>
      <c r="AU188" s="181" t="s">
        <v>89</v>
      </c>
      <c r="AY188" s="18" t="s">
        <v>131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8" t="s">
        <v>89</v>
      </c>
      <c r="BK188" s="182">
        <f>ROUND(I188*H188,2)</f>
        <v>0</v>
      </c>
      <c r="BL188" s="18" t="s">
        <v>225</v>
      </c>
      <c r="BM188" s="181" t="s">
        <v>249</v>
      </c>
    </row>
    <row r="189" s="12" customFormat="1" ht="22.8" customHeight="1">
      <c r="A189" s="12"/>
      <c r="B189" s="155"/>
      <c r="C189" s="12"/>
      <c r="D189" s="156" t="s">
        <v>76</v>
      </c>
      <c r="E189" s="166" t="s">
        <v>250</v>
      </c>
      <c r="F189" s="166" t="s">
        <v>251</v>
      </c>
      <c r="G189" s="12"/>
      <c r="H189" s="12"/>
      <c r="I189" s="158"/>
      <c r="J189" s="167">
        <f>BK189</f>
        <v>0</v>
      </c>
      <c r="K189" s="12"/>
      <c r="L189" s="155"/>
      <c r="M189" s="160"/>
      <c r="N189" s="161"/>
      <c r="O189" s="161"/>
      <c r="P189" s="162">
        <f>SUM(P190:P256)</f>
        <v>0</v>
      </c>
      <c r="Q189" s="161"/>
      <c r="R189" s="162">
        <f>SUM(R190:R256)</f>
        <v>13.004496119999999</v>
      </c>
      <c r="S189" s="161"/>
      <c r="T189" s="163">
        <f>SUM(T190:T256)</f>
        <v>13.198180000000001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6" t="s">
        <v>89</v>
      </c>
      <c r="AT189" s="164" t="s">
        <v>76</v>
      </c>
      <c r="AU189" s="164" t="s">
        <v>85</v>
      </c>
      <c r="AY189" s="156" t="s">
        <v>131</v>
      </c>
      <c r="BK189" s="165">
        <f>SUM(BK190:BK256)</f>
        <v>0</v>
      </c>
    </row>
    <row r="190" s="2" customFormat="1" ht="24.15" customHeight="1">
      <c r="A190" s="37"/>
      <c r="B190" s="168"/>
      <c r="C190" s="169" t="s">
        <v>252</v>
      </c>
      <c r="D190" s="169" t="s">
        <v>134</v>
      </c>
      <c r="E190" s="170" t="s">
        <v>253</v>
      </c>
      <c r="F190" s="171" t="s">
        <v>254</v>
      </c>
      <c r="G190" s="172" t="s">
        <v>177</v>
      </c>
      <c r="H190" s="173">
        <v>9.7669999999999995</v>
      </c>
      <c r="I190" s="174"/>
      <c r="J190" s="175">
        <f>ROUND(I190*H190,2)</f>
        <v>0</v>
      </c>
      <c r="K190" s="176"/>
      <c r="L190" s="38"/>
      <c r="M190" s="177" t="s">
        <v>1</v>
      </c>
      <c r="N190" s="178" t="s">
        <v>43</v>
      </c>
      <c r="O190" s="76"/>
      <c r="P190" s="179">
        <f>O190*H190</f>
        <v>0</v>
      </c>
      <c r="Q190" s="179">
        <v>0.00122</v>
      </c>
      <c r="R190" s="179">
        <f>Q190*H190</f>
        <v>0.011915739999999999</v>
      </c>
      <c r="S190" s="179">
        <v>0</v>
      </c>
      <c r="T190" s="18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1" t="s">
        <v>225</v>
      </c>
      <c r="AT190" s="181" t="s">
        <v>134</v>
      </c>
      <c r="AU190" s="181" t="s">
        <v>89</v>
      </c>
      <c r="AY190" s="18" t="s">
        <v>131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18" t="s">
        <v>89</v>
      </c>
      <c r="BK190" s="182">
        <f>ROUND(I190*H190,2)</f>
        <v>0</v>
      </c>
      <c r="BL190" s="18" t="s">
        <v>225</v>
      </c>
      <c r="BM190" s="181" t="s">
        <v>255</v>
      </c>
    </row>
    <row r="191" s="14" customFormat="1">
      <c r="A191" s="14"/>
      <c r="B191" s="191"/>
      <c r="C191" s="14"/>
      <c r="D191" s="184" t="s">
        <v>140</v>
      </c>
      <c r="E191" s="192" t="s">
        <v>1</v>
      </c>
      <c r="F191" s="193" t="s">
        <v>256</v>
      </c>
      <c r="G191" s="14"/>
      <c r="H191" s="194">
        <v>9.7669999999999995</v>
      </c>
      <c r="I191" s="195"/>
      <c r="J191" s="14"/>
      <c r="K191" s="14"/>
      <c r="L191" s="191"/>
      <c r="M191" s="196"/>
      <c r="N191" s="197"/>
      <c r="O191" s="197"/>
      <c r="P191" s="197"/>
      <c r="Q191" s="197"/>
      <c r="R191" s="197"/>
      <c r="S191" s="197"/>
      <c r="T191" s="19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2" t="s">
        <v>140</v>
      </c>
      <c r="AU191" s="192" t="s">
        <v>89</v>
      </c>
      <c r="AV191" s="14" t="s">
        <v>89</v>
      </c>
      <c r="AW191" s="14" t="s">
        <v>33</v>
      </c>
      <c r="AX191" s="14" t="s">
        <v>85</v>
      </c>
      <c r="AY191" s="192" t="s">
        <v>131</v>
      </c>
    </row>
    <row r="192" s="2" customFormat="1" ht="16.5" customHeight="1">
      <c r="A192" s="37"/>
      <c r="B192" s="168"/>
      <c r="C192" s="169" t="s">
        <v>7</v>
      </c>
      <c r="D192" s="169" t="s">
        <v>134</v>
      </c>
      <c r="E192" s="170" t="s">
        <v>257</v>
      </c>
      <c r="F192" s="171" t="s">
        <v>258</v>
      </c>
      <c r="G192" s="172" t="s">
        <v>137</v>
      </c>
      <c r="H192" s="173">
        <v>65.299999999999997</v>
      </c>
      <c r="I192" s="174"/>
      <c r="J192" s="175">
        <f>ROUND(I192*H192,2)</f>
        <v>0</v>
      </c>
      <c r="K192" s="176"/>
      <c r="L192" s="38"/>
      <c r="M192" s="177" t="s">
        <v>1</v>
      </c>
      <c r="N192" s="178" t="s">
        <v>43</v>
      </c>
      <c r="O192" s="76"/>
      <c r="P192" s="179">
        <f>O192*H192</f>
        <v>0</v>
      </c>
      <c r="Q192" s="179">
        <v>0</v>
      </c>
      <c r="R192" s="179">
        <f>Q192*H192</f>
        <v>0</v>
      </c>
      <c r="S192" s="179">
        <v>0.021999999999999999</v>
      </c>
      <c r="T192" s="180">
        <f>S192*H192</f>
        <v>1.4365999999999999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1" t="s">
        <v>225</v>
      </c>
      <c r="AT192" s="181" t="s">
        <v>134</v>
      </c>
      <c r="AU192" s="181" t="s">
        <v>89</v>
      </c>
      <c r="AY192" s="18" t="s">
        <v>131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8" t="s">
        <v>89</v>
      </c>
      <c r="BK192" s="182">
        <f>ROUND(I192*H192,2)</f>
        <v>0</v>
      </c>
      <c r="BL192" s="18" t="s">
        <v>225</v>
      </c>
      <c r="BM192" s="181" t="s">
        <v>259</v>
      </c>
    </row>
    <row r="193" s="13" customFormat="1">
      <c r="A193" s="13"/>
      <c r="B193" s="183"/>
      <c r="C193" s="13"/>
      <c r="D193" s="184" t="s">
        <v>140</v>
      </c>
      <c r="E193" s="185" t="s">
        <v>1</v>
      </c>
      <c r="F193" s="186" t="s">
        <v>260</v>
      </c>
      <c r="G193" s="13"/>
      <c r="H193" s="185" t="s">
        <v>1</v>
      </c>
      <c r="I193" s="187"/>
      <c r="J193" s="13"/>
      <c r="K193" s="13"/>
      <c r="L193" s="183"/>
      <c r="M193" s="188"/>
      <c r="N193" s="189"/>
      <c r="O193" s="189"/>
      <c r="P193" s="189"/>
      <c r="Q193" s="189"/>
      <c r="R193" s="189"/>
      <c r="S193" s="189"/>
      <c r="T193" s="19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5" t="s">
        <v>140</v>
      </c>
      <c r="AU193" s="185" t="s">
        <v>89</v>
      </c>
      <c r="AV193" s="13" t="s">
        <v>85</v>
      </c>
      <c r="AW193" s="13" t="s">
        <v>33</v>
      </c>
      <c r="AX193" s="13" t="s">
        <v>77</v>
      </c>
      <c r="AY193" s="185" t="s">
        <v>131</v>
      </c>
    </row>
    <row r="194" s="14" customFormat="1">
      <c r="A194" s="14"/>
      <c r="B194" s="191"/>
      <c r="C194" s="14"/>
      <c r="D194" s="184" t="s">
        <v>140</v>
      </c>
      <c r="E194" s="192" t="s">
        <v>1</v>
      </c>
      <c r="F194" s="193" t="s">
        <v>261</v>
      </c>
      <c r="G194" s="14"/>
      <c r="H194" s="194">
        <v>15</v>
      </c>
      <c r="I194" s="195"/>
      <c r="J194" s="14"/>
      <c r="K194" s="14"/>
      <c r="L194" s="191"/>
      <c r="M194" s="196"/>
      <c r="N194" s="197"/>
      <c r="O194" s="197"/>
      <c r="P194" s="197"/>
      <c r="Q194" s="197"/>
      <c r="R194" s="197"/>
      <c r="S194" s="197"/>
      <c r="T194" s="19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2" t="s">
        <v>140</v>
      </c>
      <c r="AU194" s="192" t="s">
        <v>89</v>
      </c>
      <c r="AV194" s="14" t="s">
        <v>89</v>
      </c>
      <c r="AW194" s="14" t="s">
        <v>33</v>
      </c>
      <c r="AX194" s="14" t="s">
        <v>77</v>
      </c>
      <c r="AY194" s="192" t="s">
        <v>131</v>
      </c>
    </row>
    <row r="195" s="14" customFormat="1">
      <c r="A195" s="14"/>
      <c r="B195" s="191"/>
      <c r="C195" s="14"/>
      <c r="D195" s="184" t="s">
        <v>140</v>
      </c>
      <c r="E195" s="192" t="s">
        <v>1</v>
      </c>
      <c r="F195" s="193" t="s">
        <v>262</v>
      </c>
      <c r="G195" s="14"/>
      <c r="H195" s="194">
        <v>12.5</v>
      </c>
      <c r="I195" s="195"/>
      <c r="J195" s="14"/>
      <c r="K195" s="14"/>
      <c r="L195" s="191"/>
      <c r="M195" s="196"/>
      <c r="N195" s="197"/>
      <c r="O195" s="197"/>
      <c r="P195" s="197"/>
      <c r="Q195" s="197"/>
      <c r="R195" s="197"/>
      <c r="S195" s="197"/>
      <c r="T195" s="19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192" t="s">
        <v>140</v>
      </c>
      <c r="AU195" s="192" t="s">
        <v>89</v>
      </c>
      <c r="AV195" s="14" t="s">
        <v>89</v>
      </c>
      <c r="AW195" s="14" t="s">
        <v>33</v>
      </c>
      <c r="AX195" s="14" t="s">
        <v>77</v>
      </c>
      <c r="AY195" s="192" t="s">
        <v>131</v>
      </c>
    </row>
    <row r="196" s="13" customFormat="1">
      <c r="A196" s="13"/>
      <c r="B196" s="183"/>
      <c r="C196" s="13"/>
      <c r="D196" s="184" t="s">
        <v>140</v>
      </c>
      <c r="E196" s="185" t="s">
        <v>1</v>
      </c>
      <c r="F196" s="186" t="s">
        <v>263</v>
      </c>
      <c r="G196" s="13"/>
      <c r="H196" s="185" t="s">
        <v>1</v>
      </c>
      <c r="I196" s="187"/>
      <c r="J196" s="13"/>
      <c r="K196" s="13"/>
      <c r="L196" s="183"/>
      <c r="M196" s="188"/>
      <c r="N196" s="189"/>
      <c r="O196" s="189"/>
      <c r="P196" s="189"/>
      <c r="Q196" s="189"/>
      <c r="R196" s="189"/>
      <c r="S196" s="189"/>
      <c r="T196" s="19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5" t="s">
        <v>140</v>
      </c>
      <c r="AU196" s="185" t="s">
        <v>89</v>
      </c>
      <c r="AV196" s="13" t="s">
        <v>85</v>
      </c>
      <c r="AW196" s="13" t="s">
        <v>33</v>
      </c>
      <c r="AX196" s="13" t="s">
        <v>77</v>
      </c>
      <c r="AY196" s="185" t="s">
        <v>131</v>
      </c>
    </row>
    <row r="197" s="14" customFormat="1">
      <c r="A197" s="14"/>
      <c r="B197" s="191"/>
      <c r="C197" s="14"/>
      <c r="D197" s="184" t="s">
        <v>140</v>
      </c>
      <c r="E197" s="192" t="s">
        <v>1</v>
      </c>
      <c r="F197" s="193" t="s">
        <v>262</v>
      </c>
      <c r="G197" s="14"/>
      <c r="H197" s="194">
        <v>12.5</v>
      </c>
      <c r="I197" s="195"/>
      <c r="J197" s="14"/>
      <c r="K197" s="14"/>
      <c r="L197" s="191"/>
      <c r="M197" s="196"/>
      <c r="N197" s="197"/>
      <c r="O197" s="197"/>
      <c r="P197" s="197"/>
      <c r="Q197" s="197"/>
      <c r="R197" s="197"/>
      <c r="S197" s="197"/>
      <c r="T197" s="19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2" t="s">
        <v>140</v>
      </c>
      <c r="AU197" s="192" t="s">
        <v>89</v>
      </c>
      <c r="AV197" s="14" t="s">
        <v>89</v>
      </c>
      <c r="AW197" s="14" t="s">
        <v>33</v>
      </c>
      <c r="AX197" s="14" t="s">
        <v>77</v>
      </c>
      <c r="AY197" s="192" t="s">
        <v>131</v>
      </c>
    </row>
    <row r="198" s="14" customFormat="1">
      <c r="A198" s="14"/>
      <c r="B198" s="191"/>
      <c r="C198" s="14"/>
      <c r="D198" s="184" t="s">
        <v>140</v>
      </c>
      <c r="E198" s="192" t="s">
        <v>1</v>
      </c>
      <c r="F198" s="193" t="s">
        <v>264</v>
      </c>
      <c r="G198" s="14"/>
      <c r="H198" s="194">
        <v>13.300000000000001</v>
      </c>
      <c r="I198" s="195"/>
      <c r="J198" s="14"/>
      <c r="K198" s="14"/>
      <c r="L198" s="191"/>
      <c r="M198" s="196"/>
      <c r="N198" s="197"/>
      <c r="O198" s="197"/>
      <c r="P198" s="197"/>
      <c r="Q198" s="197"/>
      <c r="R198" s="197"/>
      <c r="S198" s="197"/>
      <c r="T198" s="19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192" t="s">
        <v>140</v>
      </c>
      <c r="AU198" s="192" t="s">
        <v>89</v>
      </c>
      <c r="AV198" s="14" t="s">
        <v>89</v>
      </c>
      <c r="AW198" s="14" t="s">
        <v>33</v>
      </c>
      <c r="AX198" s="14" t="s">
        <v>77</v>
      </c>
      <c r="AY198" s="192" t="s">
        <v>131</v>
      </c>
    </row>
    <row r="199" s="13" customFormat="1">
      <c r="A199" s="13"/>
      <c r="B199" s="183"/>
      <c r="C199" s="13"/>
      <c r="D199" s="184" t="s">
        <v>140</v>
      </c>
      <c r="E199" s="185" t="s">
        <v>1</v>
      </c>
      <c r="F199" s="186" t="s">
        <v>265</v>
      </c>
      <c r="G199" s="13"/>
      <c r="H199" s="185" t="s">
        <v>1</v>
      </c>
      <c r="I199" s="187"/>
      <c r="J199" s="13"/>
      <c r="K199" s="13"/>
      <c r="L199" s="183"/>
      <c r="M199" s="188"/>
      <c r="N199" s="189"/>
      <c r="O199" s="189"/>
      <c r="P199" s="189"/>
      <c r="Q199" s="189"/>
      <c r="R199" s="189"/>
      <c r="S199" s="189"/>
      <c r="T199" s="19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5" t="s">
        <v>140</v>
      </c>
      <c r="AU199" s="185" t="s">
        <v>89</v>
      </c>
      <c r="AV199" s="13" t="s">
        <v>85</v>
      </c>
      <c r="AW199" s="13" t="s">
        <v>33</v>
      </c>
      <c r="AX199" s="13" t="s">
        <v>77</v>
      </c>
      <c r="AY199" s="185" t="s">
        <v>131</v>
      </c>
    </row>
    <row r="200" s="14" customFormat="1">
      <c r="A200" s="14"/>
      <c r="B200" s="191"/>
      <c r="C200" s="14"/>
      <c r="D200" s="184" t="s">
        <v>140</v>
      </c>
      <c r="E200" s="192" t="s">
        <v>1</v>
      </c>
      <c r="F200" s="193" t="s">
        <v>266</v>
      </c>
      <c r="G200" s="14"/>
      <c r="H200" s="194">
        <v>12</v>
      </c>
      <c r="I200" s="195"/>
      <c r="J200" s="14"/>
      <c r="K200" s="14"/>
      <c r="L200" s="191"/>
      <c r="M200" s="196"/>
      <c r="N200" s="197"/>
      <c r="O200" s="197"/>
      <c r="P200" s="197"/>
      <c r="Q200" s="197"/>
      <c r="R200" s="197"/>
      <c r="S200" s="197"/>
      <c r="T200" s="19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192" t="s">
        <v>140</v>
      </c>
      <c r="AU200" s="192" t="s">
        <v>89</v>
      </c>
      <c r="AV200" s="14" t="s">
        <v>89</v>
      </c>
      <c r="AW200" s="14" t="s">
        <v>33</v>
      </c>
      <c r="AX200" s="14" t="s">
        <v>77</v>
      </c>
      <c r="AY200" s="192" t="s">
        <v>131</v>
      </c>
    </row>
    <row r="201" s="15" customFormat="1">
      <c r="A201" s="15"/>
      <c r="B201" s="199"/>
      <c r="C201" s="15"/>
      <c r="D201" s="184" t="s">
        <v>140</v>
      </c>
      <c r="E201" s="200" t="s">
        <v>1</v>
      </c>
      <c r="F201" s="201" t="s">
        <v>146</v>
      </c>
      <c r="G201" s="15"/>
      <c r="H201" s="202">
        <v>65.299999999999997</v>
      </c>
      <c r="I201" s="203"/>
      <c r="J201" s="15"/>
      <c r="K201" s="15"/>
      <c r="L201" s="199"/>
      <c r="M201" s="204"/>
      <c r="N201" s="205"/>
      <c r="O201" s="205"/>
      <c r="P201" s="205"/>
      <c r="Q201" s="205"/>
      <c r="R201" s="205"/>
      <c r="S201" s="205"/>
      <c r="T201" s="20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00" t="s">
        <v>140</v>
      </c>
      <c r="AU201" s="200" t="s">
        <v>89</v>
      </c>
      <c r="AV201" s="15" t="s">
        <v>138</v>
      </c>
      <c r="AW201" s="15" t="s">
        <v>33</v>
      </c>
      <c r="AX201" s="15" t="s">
        <v>85</v>
      </c>
      <c r="AY201" s="200" t="s">
        <v>131</v>
      </c>
    </row>
    <row r="202" s="2" customFormat="1" ht="24.15" customHeight="1">
      <c r="A202" s="37"/>
      <c r="B202" s="168"/>
      <c r="C202" s="169" t="s">
        <v>267</v>
      </c>
      <c r="D202" s="169" t="s">
        <v>134</v>
      </c>
      <c r="E202" s="170" t="s">
        <v>268</v>
      </c>
      <c r="F202" s="171" t="s">
        <v>269</v>
      </c>
      <c r="G202" s="172" t="s">
        <v>204</v>
      </c>
      <c r="H202" s="173">
        <v>215</v>
      </c>
      <c r="I202" s="174"/>
      <c r="J202" s="175">
        <f>ROUND(I202*H202,2)</f>
        <v>0</v>
      </c>
      <c r="K202" s="176"/>
      <c r="L202" s="38"/>
      <c r="M202" s="177" t="s">
        <v>1</v>
      </c>
      <c r="N202" s="178" t="s">
        <v>43</v>
      </c>
      <c r="O202" s="76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1" t="s">
        <v>225</v>
      </c>
      <c r="AT202" s="181" t="s">
        <v>134</v>
      </c>
      <c r="AU202" s="181" t="s">
        <v>89</v>
      </c>
      <c r="AY202" s="18" t="s">
        <v>131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18" t="s">
        <v>89</v>
      </c>
      <c r="BK202" s="182">
        <f>ROUND(I202*H202,2)</f>
        <v>0</v>
      </c>
      <c r="BL202" s="18" t="s">
        <v>225</v>
      </c>
      <c r="BM202" s="181" t="s">
        <v>270</v>
      </c>
    </row>
    <row r="203" s="14" customFormat="1">
      <c r="A203" s="14"/>
      <c r="B203" s="191"/>
      <c r="C203" s="14"/>
      <c r="D203" s="184" t="s">
        <v>140</v>
      </c>
      <c r="E203" s="192" t="s">
        <v>1</v>
      </c>
      <c r="F203" s="193" t="s">
        <v>271</v>
      </c>
      <c r="G203" s="14"/>
      <c r="H203" s="194">
        <v>95</v>
      </c>
      <c r="I203" s="195"/>
      <c r="J203" s="14"/>
      <c r="K203" s="14"/>
      <c r="L203" s="191"/>
      <c r="M203" s="196"/>
      <c r="N203" s="197"/>
      <c r="O203" s="197"/>
      <c r="P203" s="197"/>
      <c r="Q203" s="197"/>
      <c r="R203" s="197"/>
      <c r="S203" s="197"/>
      <c r="T203" s="19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92" t="s">
        <v>140</v>
      </c>
      <c r="AU203" s="192" t="s">
        <v>89</v>
      </c>
      <c r="AV203" s="14" t="s">
        <v>89</v>
      </c>
      <c r="AW203" s="14" t="s">
        <v>33</v>
      </c>
      <c r="AX203" s="14" t="s">
        <v>77</v>
      </c>
      <c r="AY203" s="192" t="s">
        <v>131</v>
      </c>
    </row>
    <row r="204" s="14" customFormat="1">
      <c r="A204" s="14"/>
      <c r="B204" s="191"/>
      <c r="C204" s="14"/>
      <c r="D204" s="184" t="s">
        <v>140</v>
      </c>
      <c r="E204" s="192" t="s">
        <v>1</v>
      </c>
      <c r="F204" s="193" t="s">
        <v>272</v>
      </c>
      <c r="G204" s="14"/>
      <c r="H204" s="194">
        <v>120</v>
      </c>
      <c r="I204" s="195"/>
      <c r="J204" s="14"/>
      <c r="K204" s="14"/>
      <c r="L204" s="191"/>
      <c r="M204" s="196"/>
      <c r="N204" s="197"/>
      <c r="O204" s="197"/>
      <c r="P204" s="197"/>
      <c r="Q204" s="197"/>
      <c r="R204" s="197"/>
      <c r="S204" s="197"/>
      <c r="T204" s="19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2" t="s">
        <v>140</v>
      </c>
      <c r="AU204" s="192" t="s">
        <v>89</v>
      </c>
      <c r="AV204" s="14" t="s">
        <v>89</v>
      </c>
      <c r="AW204" s="14" t="s">
        <v>33</v>
      </c>
      <c r="AX204" s="14" t="s">
        <v>77</v>
      </c>
      <c r="AY204" s="192" t="s">
        <v>131</v>
      </c>
    </row>
    <row r="205" s="15" customFormat="1">
      <c r="A205" s="15"/>
      <c r="B205" s="199"/>
      <c r="C205" s="15"/>
      <c r="D205" s="184" t="s">
        <v>140</v>
      </c>
      <c r="E205" s="200" t="s">
        <v>1</v>
      </c>
      <c r="F205" s="201" t="s">
        <v>146</v>
      </c>
      <c r="G205" s="15"/>
      <c r="H205" s="202">
        <v>215</v>
      </c>
      <c r="I205" s="203"/>
      <c r="J205" s="15"/>
      <c r="K205" s="15"/>
      <c r="L205" s="199"/>
      <c r="M205" s="204"/>
      <c r="N205" s="205"/>
      <c r="O205" s="205"/>
      <c r="P205" s="205"/>
      <c r="Q205" s="205"/>
      <c r="R205" s="205"/>
      <c r="S205" s="205"/>
      <c r="T205" s="20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00" t="s">
        <v>140</v>
      </c>
      <c r="AU205" s="200" t="s">
        <v>89</v>
      </c>
      <c r="AV205" s="15" t="s">
        <v>138</v>
      </c>
      <c r="AW205" s="15" t="s">
        <v>33</v>
      </c>
      <c r="AX205" s="15" t="s">
        <v>85</v>
      </c>
      <c r="AY205" s="200" t="s">
        <v>131</v>
      </c>
    </row>
    <row r="206" s="2" customFormat="1" ht="21.75" customHeight="1">
      <c r="A206" s="37"/>
      <c r="B206" s="168"/>
      <c r="C206" s="207" t="s">
        <v>273</v>
      </c>
      <c r="D206" s="207" t="s">
        <v>239</v>
      </c>
      <c r="E206" s="208" t="s">
        <v>274</v>
      </c>
      <c r="F206" s="209" t="s">
        <v>275</v>
      </c>
      <c r="G206" s="210" t="s">
        <v>177</v>
      </c>
      <c r="H206" s="211">
        <v>0.85099999999999998</v>
      </c>
      <c r="I206" s="212"/>
      <c r="J206" s="213">
        <f>ROUND(I206*H206,2)</f>
        <v>0</v>
      </c>
      <c r="K206" s="214"/>
      <c r="L206" s="215"/>
      <c r="M206" s="216" t="s">
        <v>1</v>
      </c>
      <c r="N206" s="217" t="s">
        <v>43</v>
      </c>
      <c r="O206" s="76"/>
      <c r="P206" s="179">
        <f>O206*H206</f>
        <v>0</v>
      </c>
      <c r="Q206" s="179">
        <v>0.55000000000000004</v>
      </c>
      <c r="R206" s="179">
        <f>Q206*H206</f>
        <v>0.46805000000000002</v>
      </c>
      <c r="S206" s="179">
        <v>0</v>
      </c>
      <c r="T206" s="18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1" t="s">
        <v>242</v>
      </c>
      <c r="AT206" s="181" t="s">
        <v>239</v>
      </c>
      <c r="AU206" s="181" t="s">
        <v>89</v>
      </c>
      <c r="AY206" s="18" t="s">
        <v>131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8" t="s">
        <v>89</v>
      </c>
      <c r="BK206" s="182">
        <f>ROUND(I206*H206,2)</f>
        <v>0</v>
      </c>
      <c r="BL206" s="18" t="s">
        <v>225</v>
      </c>
      <c r="BM206" s="181" t="s">
        <v>276</v>
      </c>
    </row>
    <row r="207" s="14" customFormat="1">
      <c r="A207" s="14"/>
      <c r="B207" s="191"/>
      <c r="C207" s="14"/>
      <c r="D207" s="184" t="s">
        <v>140</v>
      </c>
      <c r="E207" s="192" t="s">
        <v>1</v>
      </c>
      <c r="F207" s="193" t="s">
        <v>277</v>
      </c>
      <c r="G207" s="14"/>
      <c r="H207" s="194">
        <v>0.376</v>
      </c>
      <c r="I207" s="195"/>
      <c r="J207" s="14"/>
      <c r="K207" s="14"/>
      <c r="L207" s="191"/>
      <c r="M207" s="196"/>
      <c r="N207" s="197"/>
      <c r="O207" s="197"/>
      <c r="P207" s="197"/>
      <c r="Q207" s="197"/>
      <c r="R207" s="197"/>
      <c r="S207" s="197"/>
      <c r="T207" s="19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2" t="s">
        <v>140</v>
      </c>
      <c r="AU207" s="192" t="s">
        <v>89</v>
      </c>
      <c r="AV207" s="14" t="s">
        <v>89</v>
      </c>
      <c r="AW207" s="14" t="s">
        <v>33</v>
      </c>
      <c r="AX207" s="14" t="s">
        <v>77</v>
      </c>
      <c r="AY207" s="192" t="s">
        <v>131</v>
      </c>
    </row>
    <row r="208" s="14" customFormat="1">
      <c r="A208" s="14"/>
      <c r="B208" s="191"/>
      <c r="C208" s="14"/>
      <c r="D208" s="184" t="s">
        <v>140</v>
      </c>
      <c r="E208" s="192" t="s">
        <v>1</v>
      </c>
      <c r="F208" s="193" t="s">
        <v>278</v>
      </c>
      <c r="G208" s="14"/>
      <c r="H208" s="194">
        <v>0.47499999999999998</v>
      </c>
      <c r="I208" s="195"/>
      <c r="J208" s="14"/>
      <c r="K208" s="14"/>
      <c r="L208" s="191"/>
      <c r="M208" s="196"/>
      <c r="N208" s="197"/>
      <c r="O208" s="197"/>
      <c r="P208" s="197"/>
      <c r="Q208" s="197"/>
      <c r="R208" s="197"/>
      <c r="S208" s="197"/>
      <c r="T208" s="19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92" t="s">
        <v>140</v>
      </c>
      <c r="AU208" s="192" t="s">
        <v>89</v>
      </c>
      <c r="AV208" s="14" t="s">
        <v>89</v>
      </c>
      <c r="AW208" s="14" t="s">
        <v>33</v>
      </c>
      <c r="AX208" s="14" t="s">
        <v>77</v>
      </c>
      <c r="AY208" s="192" t="s">
        <v>131</v>
      </c>
    </row>
    <row r="209" s="15" customFormat="1">
      <c r="A209" s="15"/>
      <c r="B209" s="199"/>
      <c r="C209" s="15"/>
      <c r="D209" s="184" t="s">
        <v>140</v>
      </c>
      <c r="E209" s="200" t="s">
        <v>1</v>
      </c>
      <c r="F209" s="201" t="s">
        <v>146</v>
      </c>
      <c r="G209" s="15"/>
      <c r="H209" s="202">
        <v>0.85099999999999998</v>
      </c>
      <c r="I209" s="203"/>
      <c r="J209" s="15"/>
      <c r="K209" s="15"/>
      <c r="L209" s="199"/>
      <c r="M209" s="204"/>
      <c r="N209" s="205"/>
      <c r="O209" s="205"/>
      <c r="P209" s="205"/>
      <c r="Q209" s="205"/>
      <c r="R209" s="205"/>
      <c r="S209" s="205"/>
      <c r="T209" s="20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00" t="s">
        <v>140</v>
      </c>
      <c r="AU209" s="200" t="s">
        <v>89</v>
      </c>
      <c r="AV209" s="15" t="s">
        <v>138</v>
      </c>
      <c r="AW209" s="15" t="s">
        <v>33</v>
      </c>
      <c r="AX209" s="15" t="s">
        <v>85</v>
      </c>
      <c r="AY209" s="200" t="s">
        <v>131</v>
      </c>
    </row>
    <row r="210" s="2" customFormat="1" ht="24.15" customHeight="1">
      <c r="A210" s="37"/>
      <c r="B210" s="168"/>
      <c r="C210" s="169" t="s">
        <v>279</v>
      </c>
      <c r="D210" s="169" t="s">
        <v>134</v>
      </c>
      <c r="E210" s="170" t="s">
        <v>280</v>
      </c>
      <c r="F210" s="171" t="s">
        <v>281</v>
      </c>
      <c r="G210" s="172" t="s">
        <v>204</v>
      </c>
      <c r="H210" s="173">
        <v>76</v>
      </c>
      <c r="I210" s="174"/>
      <c r="J210" s="175">
        <f>ROUND(I210*H210,2)</f>
        <v>0</v>
      </c>
      <c r="K210" s="176"/>
      <c r="L210" s="38"/>
      <c r="M210" s="177" t="s">
        <v>1</v>
      </c>
      <c r="N210" s="178" t="s">
        <v>43</v>
      </c>
      <c r="O210" s="76"/>
      <c r="P210" s="179">
        <f>O210*H210</f>
        <v>0</v>
      </c>
      <c r="Q210" s="179">
        <v>0</v>
      </c>
      <c r="R210" s="179">
        <f>Q210*H210</f>
        <v>0</v>
      </c>
      <c r="S210" s="179">
        <v>0.014</v>
      </c>
      <c r="T210" s="180">
        <f>S210*H210</f>
        <v>1.0640000000000001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1" t="s">
        <v>225</v>
      </c>
      <c r="AT210" s="181" t="s">
        <v>134</v>
      </c>
      <c r="AU210" s="181" t="s">
        <v>89</v>
      </c>
      <c r="AY210" s="18" t="s">
        <v>131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89</v>
      </c>
      <c r="BK210" s="182">
        <f>ROUND(I210*H210,2)</f>
        <v>0</v>
      </c>
      <c r="BL210" s="18" t="s">
        <v>225</v>
      </c>
      <c r="BM210" s="181" t="s">
        <v>282</v>
      </c>
    </row>
    <row r="211" s="14" customFormat="1">
      <c r="A211" s="14"/>
      <c r="B211" s="191"/>
      <c r="C211" s="14"/>
      <c r="D211" s="184" t="s">
        <v>140</v>
      </c>
      <c r="E211" s="192" t="s">
        <v>1</v>
      </c>
      <c r="F211" s="193" t="s">
        <v>283</v>
      </c>
      <c r="G211" s="14"/>
      <c r="H211" s="194">
        <v>76</v>
      </c>
      <c r="I211" s="195"/>
      <c r="J211" s="14"/>
      <c r="K211" s="14"/>
      <c r="L211" s="191"/>
      <c r="M211" s="196"/>
      <c r="N211" s="197"/>
      <c r="O211" s="197"/>
      <c r="P211" s="197"/>
      <c r="Q211" s="197"/>
      <c r="R211" s="197"/>
      <c r="S211" s="197"/>
      <c r="T211" s="19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92" t="s">
        <v>140</v>
      </c>
      <c r="AU211" s="192" t="s">
        <v>89</v>
      </c>
      <c r="AV211" s="14" t="s">
        <v>89</v>
      </c>
      <c r="AW211" s="14" t="s">
        <v>33</v>
      </c>
      <c r="AX211" s="14" t="s">
        <v>85</v>
      </c>
      <c r="AY211" s="192" t="s">
        <v>131</v>
      </c>
    </row>
    <row r="212" s="2" customFormat="1" ht="24.15" customHeight="1">
      <c r="A212" s="37"/>
      <c r="B212" s="168"/>
      <c r="C212" s="169" t="s">
        <v>284</v>
      </c>
      <c r="D212" s="169" t="s">
        <v>134</v>
      </c>
      <c r="E212" s="170" t="s">
        <v>285</v>
      </c>
      <c r="F212" s="171" t="s">
        <v>286</v>
      </c>
      <c r="G212" s="172" t="s">
        <v>204</v>
      </c>
      <c r="H212" s="173">
        <v>102</v>
      </c>
      <c r="I212" s="174"/>
      <c r="J212" s="175">
        <f>ROUND(I212*H212,2)</f>
        <v>0</v>
      </c>
      <c r="K212" s="176"/>
      <c r="L212" s="38"/>
      <c r="M212" s="177" t="s">
        <v>1</v>
      </c>
      <c r="N212" s="178" t="s">
        <v>43</v>
      </c>
      <c r="O212" s="76"/>
      <c r="P212" s="179">
        <f>O212*H212</f>
        <v>0</v>
      </c>
      <c r="Q212" s="179">
        <v>0.0073200000000000001</v>
      </c>
      <c r="R212" s="179">
        <f>Q212*H212</f>
        <v>0.74663999999999997</v>
      </c>
      <c r="S212" s="179">
        <v>0</v>
      </c>
      <c r="T212" s="18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1" t="s">
        <v>225</v>
      </c>
      <c r="AT212" s="181" t="s">
        <v>134</v>
      </c>
      <c r="AU212" s="181" t="s">
        <v>89</v>
      </c>
      <c r="AY212" s="18" t="s">
        <v>131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8" t="s">
        <v>89</v>
      </c>
      <c r="BK212" s="182">
        <f>ROUND(I212*H212,2)</f>
        <v>0</v>
      </c>
      <c r="BL212" s="18" t="s">
        <v>225</v>
      </c>
      <c r="BM212" s="181" t="s">
        <v>287</v>
      </c>
    </row>
    <row r="213" s="14" customFormat="1">
      <c r="A213" s="14"/>
      <c r="B213" s="191"/>
      <c r="C213" s="14"/>
      <c r="D213" s="184" t="s">
        <v>140</v>
      </c>
      <c r="E213" s="192" t="s">
        <v>1</v>
      </c>
      <c r="F213" s="193" t="s">
        <v>288</v>
      </c>
      <c r="G213" s="14"/>
      <c r="H213" s="194">
        <v>56</v>
      </c>
      <c r="I213" s="195"/>
      <c r="J213" s="14"/>
      <c r="K213" s="14"/>
      <c r="L213" s="191"/>
      <c r="M213" s="196"/>
      <c r="N213" s="197"/>
      <c r="O213" s="197"/>
      <c r="P213" s="197"/>
      <c r="Q213" s="197"/>
      <c r="R213" s="197"/>
      <c r="S213" s="197"/>
      <c r="T213" s="19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2" t="s">
        <v>140</v>
      </c>
      <c r="AU213" s="192" t="s">
        <v>89</v>
      </c>
      <c r="AV213" s="14" t="s">
        <v>89</v>
      </c>
      <c r="AW213" s="14" t="s">
        <v>33</v>
      </c>
      <c r="AX213" s="14" t="s">
        <v>77</v>
      </c>
      <c r="AY213" s="192" t="s">
        <v>131</v>
      </c>
    </row>
    <row r="214" s="14" customFormat="1">
      <c r="A214" s="14"/>
      <c r="B214" s="191"/>
      <c r="C214" s="14"/>
      <c r="D214" s="184" t="s">
        <v>140</v>
      </c>
      <c r="E214" s="192" t="s">
        <v>1</v>
      </c>
      <c r="F214" s="193" t="s">
        <v>289</v>
      </c>
      <c r="G214" s="14"/>
      <c r="H214" s="194">
        <v>46</v>
      </c>
      <c r="I214" s="195"/>
      <c r="J214" s="14"/>
      <c r="K214" s="14"/>
      <c r="L214" s="191"/>
      <c r="M214" s="196"/>
      <c r="N214" s="197"/>
      <c r="O214" s="197"/>
      <c r="P214" s="197"/>
      <c r="Q214" s="197"/>
      <c r="R214" s="197"/>
      <c r="S214" s="197"/>
      <c r="T214" s="19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92" t="s">
        <v>140</v>
      </c>
      <c r="AU214" s="192" t="s">
        <v>89</v>
      </c>
      <c r="AV214" s="14" t="s">
        <v>89</v>
      </c>
      <c r="AW214" s="14" t="s">
        <v>33</v>
      </c>
      <c r="AX214" s="14" t="s">
        <v>77</v>
      </c>
      <c r="AY214" s="192" t="s">
        <v>131</v>
      </c>
    </row>
    <row r="215" s="15" customFormat="1">
      <c r="A215" s="15"/>
      <c r="B215" s="199"/>
      <c r="C215" s="15"/>
      <c r="D215" s="184" t="s">
        <v>140</v>
      </c>
      <c r="E215" s="200" t="s">
        <v>1</v>
      </c>
      <c r="F215" s="201" t="s">
        <v>146</v>
      </c>
      <c r="G215" s="15"/>
      <c r="H215" s="202">
        <v>102</v>
      </c>
      <c r="I215" s="203"/>
      <c r="J215" s="15"/>
      <c r="K215" s="15"/>
      <c r="L215" s="199"/>
      <c r="M215" s="204"/>
      <c r="N215" s="205"/>
      <c r="O215" s="205"/>
      <c r="P215" s="205"/>
      <c r="Q215" s="205"/>
      <c r="R215" s="205"/>
      <c r="S215" s="205"/>
      <c r="T215" s="20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00" t="s">
        <v>140</v>
      </c>
      <c r="AU215" s="200" t="s">
        <v>89</v>
      </c>
      <c r="AV215" s="15" t="s">
        <v>138</v>
      </c>
      <c r="AW215" s="15" t="s">
        <v>33</v>
      </c>
      <c r="AX215" s="15" t="s">
        <v>85</v>
      </c>
      <c r="AY215" s="200" t="s">
        <v>131</v>
      </c>
    </row>
    <row r="216" s="2" customFormat="1" ht="24.15" customHeight="1">
      <c r="A216" s="37"/>
      <c r="B216" s="168"/>
      <c r="C216" s="169" t="s">
        <v>290</v>
      </c>
      <c r="D216" s="169" t="s">
        <v>134</v>
      </c>
      <c r="E216" s="170" t="s">
        <v>291</v>
      </c>
      <c r="F216" s="171" t="s">
        <v>292</v>
      </c>
      <c r="G216" s="172" t="s">
        <v>204</v>
      </c>
      <c r="H216" s="173">
        <v>30</v>
      </c>
      <c r="I216" s="174"/>
      <c r="J216" s="175">
        <f>ROUND(I216*H216,2)</f>
        <v>0</v>
      </c>
      <c r="K216" s="176"/>
      <c r="L216" s="38"/>
      <c r="M216" s="177" t="s">
        <v>1</v>
      </c>
      <c r="N216" s="178" t="s">
        <v>43</v>
      </c>
      <c r="O216" s="76"/>
      <c r="P216" s="179">
        <f>O216*H216</f>
        <v>0</v>
      </c>
      <c r="Q216" s="179">
        <v>0.01363</v>
      </c>
      <c r="R216" s="179">
        <f>Q216*H216</f>
        <v>0.40889999999999999</v>
      </c>
      <c r="S216" s="179">
        <v>0</v>
      </c>
      <c r="T216" s="18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1" t="s">
        <v>225</v>
      </c>
      <c r="AT216" s="181" t="s">
        <v>134</v>
      </c>
      <c r="AU216" s="181" t="s">
        <v>89</v>
      </c>
      <c r="AY216" s="18" t="s">
        <v>131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8" t="s">
        <v>89</v>
      </c>
      <c r="BK216" s="182">
        <f>ROUND(I216*H216,2)</f>
        <v>0</v>
      </c>
      <c r="BL216" s="18" t="s">
        <v>225</v>
      </c>
      <c r="BM216" s="181" t="s">
        <v>293</v>
      </c>
    </row>
    <row r="217" s="14" customFormat="1">
      <c r="A217" s="14"/>
      <c r="B217" s="191"/>
      <c r="C217" s="14"/>
      <c r="D217" s="184" t="s">
        <v>140</v>
      </c>
      <c r="E217" s="192" t="s">
        <v>1</v>
      </c>
      <c r="F217" s="193" t="s">
        <v>294</v>
      </c>
      <c r="G217" s="14"/>
      <c r="H217" s="194">
        <v>30</v>
      </c>
      <c r="I217" s="195"/>
      <c r="J217" s="14"/>
      <c r="K217" s="14"/>
      <c r="L217" s="191"/>
      <c r="M217" s="196"/>
      <c r="N217" s="197"/>
      <c r="O217" s="197"/>
      <c r="P217" s="197"/>
      <c r="Q217" s="197"/>
      <c r="R217" s="197"/>
      <c r="S217" s="197"/>
      <c r="T217" s="19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2" t="s">
        <v>140</v>
      </c>
      <c r="AU217" s="192" t="s">
        <v>89</v>
      </c>
      <c r="AV217" s="14" t="s">
        <v>89</v>
      </c>
      <c r="AW217" s="14" t="s">
        <v>33</v>
      </c>
      <c r="AX217" s="14" t="s">
        <v>85</v>
      </c>
      <c r="AY217" s="192" t="s">
        <v>131</v>
      </c>
    </row>
    <row r="218" s="2" customFormat="1" ht="24.15" customHeight="1">
      <c r="A218" s="37"/>
      <c r="B218" s="168"/>
      <c r="C218" s="169" t="s">
        <v>295</v>
      </c>
      <c r="D218" s="169" t="s">
        <v>134</v>
      </c>
      <c r="E218" s="170" t="s">
        <v>296</v>
      </c>
      <c r="F218" s="171" t="s">
        <v>297</v>
      </c>
      <c r="G218" s="172" t="s">
        <v>204</v>
      </c>
      <c r="H218" s="173">
        <v>46</v>
      </c>
      <c r="I218" s="174"/>
      <c r="J218" s="175">
        <f>ROUND(I218*H218,2)</f>
        <v>0</v>
      </c>
      <c r="K218" s="176"/>
      <c r="L218" s="38"/>
      <c r="M218" s="177" t="s">
        <v>1</v>
      </c>
      <c r="N218" s="178" t="s">
        <v>43</v>
      </c>
      <c r="O218" s="76"/>
      <c r="P218" s="179">
        <f>O218*H218</f>
        <v>0</v>
      </c>
      <c r="Q218" s="179">
        <v>0.017520000000000001</v>
      </c>
      <c r="R218" s="179">
        <f>Q218*H218</f>
        <v>0.80592000000000008</v>
      </c>
      <c r="S218" s="179">
        <v>0</v>
      </c>
      <c r="T218" s="18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1" t="s">
        <v>225</v>
      </c>
      <c r="AT218" s="181" t="s">
        <v>134</v>
      </c>
      <c r="AU218" s="181" t="s">
        <v>89</v>
      </c>
      <c r="AY218" s="18" t="s">
        <v>131</v>
      </c>
      <c r="BE218" s="182">
        <f>IF(N218="základní",J218,0)</f>
        <v>0</v>
      </c>
      <c r="BF218" s="182">
        <f>IF(N218="snížená",J218,0)</f>
        <v>0</v>
      </c>
      <c r="BG218" s="182">
        <f>IF(N218="zákl. přenesená",J218,0)</f>
        <v>0</v>
      </c>
      <c r="BH218" s="182">
        <f>IF(N218="sníž. přenesená",J218,0)</f>
        <v>0</v>
      </c>
      <c r="BI218" s="182">
        <f>IF(N218="nulová",J218,0)</f>
        <v>0</v>
      </c>
      <c r="BJ218" s="18" t="s">
        <v>89</v>
      </c>
      <c r="BK218" s="182">
        <f>ROUND(I218*H218,2)</f>
        <v>0</v>
      </c>
      <c r="BL218" s="18" t="s">
        <v>225</v>
      </c>
      <c r="BM218" s="181" t="s">
        <v>298</v>
      </c>
    </row>
    <row r="219" s="14" customFormat="1">
      <c r="A219" s="14"/>
      <c r="B219" s="191"/>
      <c r="C219" s="14"/>
      <c r="D219" s="184" t="s">
        <v>140</v>
      </c>
      <c r="E219" s="192" t="s">
        <v>1</v>
      </c>
      <c r="F219" s="193" t="s">
        <v>299</v>
      </c>
      <c r="G219" s="14"/>
      <c r="H219" s="194">
        <v>46</v>
      </c>
      <c r="I219" s="195"/>
      <c r="J219" s="14"/>
      <c r="K219" s="14"/>
      <c r="L219" s="191"/>
      <c r="M219" s="196"/>
      <c r="N219" s="197"/>
      <c r="O219" s="197"/>
      <c r="P219" s="197"/>
      <c r="Q219" s="197"/>
      <c r="R219" s="197"/>
      <c r="S219" s="197"/>
      <c r="T219" s="19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2" t="s">
        <v>140</v>
      </c>
      <c r="AU219" s="192" t="s">
        <v>89</v>
      </c>
      <c r="AV219" s="14" t="s">
        <v>89</v>
      </c>
      <c r="AW219" s="14" t="s">
        <v>33</v>
      </c>
      <c r="AX219" s="14" t="s">
        <v>85</v>
      </c>
      <c r="AY219" s="192" t="s">
        <v>131</v>
      </c>
    </row>
    <row r="220" s="2" customFormat="1" ht="24.15" customHeight="1">
      <c r="A220" s="37"/>
      <c r="B220" s="168"/>
      <c r="C220" s="169" t="s">
        <v>300</v>
      </c>
      <c r="D220" s="169" t="s">
        <v>134</v>
      </c>
      <c r="E220" s="170" t="s">
        <v>301</v>
      </c>
      <c r="F220" s="171" t="s">
        <v>302</v>
      </c>
      <c r="G220" s="172" t="s">
        <v>204</v>
      </c>
      <c r="H220" s="173">
        <v>150</v>
      </c>
      <c r="I220" s="174"/>
      <c r="J220" s="175">
        <f>ROUND(I220*H220,2)</f>
        <v>0</v>
      </c>
      <c r="K220" s="176"/>
      <c r="L220" s="38"/>
      <c r="M220" s="177" t="s">
        <v>1</v>
      </c>
      <c r="N220" s="178" t="s">
        <v>43</v>
      </c>
      <c r="O220" s="76"/>
      <c r="P220" s="179">
        <f>O220*H220</f>
        <v>0</v>
      </c>
      <c r="Q220" s="179">
        <v>0</v>
      </c>
      <c r="R220" s="179">
        <f>Q220*H220</f>
        <v>0</v>
      </c>
      <c r="S220" s="179">
        <v>0.011730000000000001</v>
      </c>
      <c r="T220" s="180">
        <f>S220*H220</f>
        <v>1.7595000000000001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1" t="s">
        <v>225</v>
      </c>
      <c r="AT220" s="181" t="s">
        <v>134</v>
      </c>
      <c r="AU220" s="181" t="s">
        <v>89</v>
      </c>
      <c r="AY220" s="18" t="s">
        <v>131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18" t="s">
        <v>89</v>
      </c>
      <c r="BK220" s="182">
        <f>ROUND(I220*H220,2)</f>
        <v>0</v>
      </c>
      <c r="BL220" s="18" t="s">
        <v>225</v>
      </c>
      <c r="BM220" s="181" t="s">
        <v>303</v>
      </c>
    </row>
    <row r="221" s="13" customFormat="1">
      <c r="A221" s="13"/>
      <c r="B221" s="183"/>
      <c r="C221" s="13"/>
      <c r="D221" s="184" t="s">
        <v>140</v>
      </c>
      <c r="E221" s="185" t="s">
        <v>1</v>
      </c>
      <c r="F221" s="186" t="s">
        <v>304</v>
      </c>
      <c r="G221" s="13"/>
      <c r="H221" s="185" t="s">
        <v>1</v>
      </c>
      <c r="I221" s="187"/>
      <c r="J221" s="13"/>
      <c r="K221" s="13"/>
      <c r="L221" s="183"/>
      <c r="M221" s="188"/>
      <c r="N221" s="189"/>
      <c r="O221" s="189"/>
      <c r="P221" s="189"/>
      <c r="Q221" s="189"/>
      <c r="R221" s="189"/>
      <c r="S221" s="189"/>
      <c r="T221" s="19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5" t="s">
        <v>140</v>
      </c>
      <c r="AU221" s="185" t="s">
        <v>89</v>
      </c>
      <c r="AV221" s="13" t="s">
        <v>85</v>
      </c>
      <c r="AW221" s="13" t="s">
        <v>33</v>
      </c>
      <c r="AX221" s="13" t="s">
        <v>77</v>
      </c>
      <c r="AY221" s="185" t="s">
        <v>131</v>
      </c>
    </row>
    <row r="222" s="14" customFormat="1">
      <c r="A222" s="14"/>
      <c r="B222" s="191"/>
      <c r="C222" s="14"/>
      <c r="D222" s="184" t="s">
        <v>140</v>
      </c>
      <c r="E222" s="192" t="s">
        <v>1</v>
      </c>
      <c r="F222" s="193" t="s">
        <v>305</v>
      </c>
      <c r="G222" s="14"/>
      <c r="H222" s="194">
        <v>150</v>
      </c>
      <c r="I222" s="195"/>
      <c r="J222" s="14"/>
      <c r="K222" s="14"/>
      <c r="L222" s="191"/>
      <c r="M222" s="196"/>
      <c r="N222" s="197"/>
      <c r="O222" s="197"/>
      <c r="P222" s="197"/>
      <c r="Q222" s="197"/>
      <c r="R222" s="197"/>
      <c r="S222" s="197"/>
      <c r="T222" s="19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2" t="s">
        <v>140</v>
      </c>
      <c r="AU222" s="192" t="s">
        <v>89</v>
      </c>
      <c r="AV222" s="14" t="s">
        <v>89</v>
      </c>
      <c r="AW222" s="14" t="s">
        <v>33</v>
      </c>
      <c r="AX222" s="14" t="s">
        <v>85</v>
      </c>
      <c r="AY222" s="192" t="s">
        <v>131</v>
      </c>
    </row>
    <row r="223" s="2" customFormat="1" ht="24.15" customHeight="1">
      <c r="A223" s="37"/>
      <c r="B223" s="168"/>
      <c r="C223" s="169" t="s">
        <v>306</v>
      </c>
      <c r="D223" s="169" t="s">
        <v>134</v>
      </c>
      <c r="E223" s="170" t="s">
        <v>307</v>
      </c>
      <c r="F223" s="171" t="s">
        <v>308</v>
      </c>
      <c r="G223" s="172" t="s">
        <v>137</v>
      </c>
      <c r="H223" s="173">
        <v>88.781000000000006</v>
      </c>
      <c r="I223" s="174"/>
      <c r="J223" s="175">
        <f>ROUND(I223*H223,2)</f>
        <v>0</v>
      </c>
      <c r="K223" s="176"/>
      <c r="L223" s="38"/>
      <c r="M223" s="177" t="s">
        <v>1</v>
      </c>
      <c r="N223" s="178" t="s">
        <v>43</v>
      </c>
      <c r="O223" s="76"/>
      <c r="P223" s="179">
        <f>O223*H223</f>
        <v>0</v>
      </c>
      <c r="Q223" s="179">
        <v>0.019460000000000002</v>
      </c>
      <c r="R223" s="179">
        <f>Q223*H223</f>
        <v>1.7276782600000002</v>
      </c>
      <c r="S223" s="179">
        <v>0</v>
      </c>
      <c r="T223" s="18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1" t="s">
        <v>225</v>
      </c>
      <c r="AT223" s="181" t="s">
        <v>134</v>
      </c>
      <c r="AU223" s="181" t="s">
        <v>89</v>
      </c>
      <c r="AY223" s="18" t="s">
        <v>131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18" t="s">
        <v>89</v>
      </c>
      <c r="BK223" s="182">
        <f>ROUND(I223*H223,2)</f>
        <v>0</v>
      </c>
      <c r="BL223" s="18" t="s">
        <v>225</v>
      </c>
      <c r="BM223" s="181" t="s">
        <v>309</v>
      </c>
    </row>
    <row r="224" s="14" customFormat="1">
      <c r="A224" s="14"/>
      <c r="B224" s="191"/>
      <c r="C224" s="14"/>
      <c r="D224" s="184" t="s">
        <v>140</v>
      </c>
      <c r="E224" s="192" t="s">
        <v>1</v>
      </c>
      <c r="F224" s="193" t="s">
        <v>310</v>
      </c>
      <c r="G224" s="14"/>
      <c r="H224" s="194">
        <v>88.781000000000006</v>
      </c>
      <c r="I224" s="195"/>
      <c r="J224" s="14"/>
      <c r="K224" s="14"/>
      <c r="L224" s="191"/>
      <c r="M224" s="196"/>
      <c r="N224" s="197"/>
      <c r="O224" s="197"/>
      <c r="P224" s="197"/>
      <c r="Q224" s="197"/>
      <c r="R224" s="197"/>
      <c r="S224" s="197"/>
      <c r="T224" s="19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2" t="s">
        <v>140</v>
      </c>
      <c r="AU224" s="192" t="s">
        <v>89</v>
      </c>
      <c r="AV224" s="14" t="s">
        <v>89</v>
      </c>
      <c r="AW224" s="14" t="s">
        <v>33</v>
      </c>
      <c r="AX224" s="14" t="s">
        <v>77</v>
      </c>
      <c r="AY224" s="192" t="s">
        <v>131</v>
      </c>
    </row>
    <row r="225" s="15" customFormat="1">
      <c r="A225" s="15"/>
      <c r="B225" s="199"/>
      <c r="C225" s="15"/>
      <c r="D225" s="184" t="s">
        <v>140</v>
      </c>
      <c r="E225" s="200" t="s">
        <v>1</v>
      </c>
      <c r="F225" s="201" t="s">
        <v>146</v>
      </c>
      <c r="G225" s="15"/>
      <c r="H225" s="202">
        <v>88.781000000000006</v>
      </c>
      <c r="I225" s="203"/>
      <c r="J225" s="15"/>
      <c r="K225" s="15"/>
      <c r="L225" s="199"/>
      <c r="M225" s="204"/>
      <c r="N225" s="205"/>
      <c r="O225" s="205"/>
      <c r="P225" s="205"/>
      <c r="Q225" s="205"/>
      <c r="R225" s="205"/>
      <c r="S225" s="205"/>
      <c r="T225" s="20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00" t="s">
        <v>140</v>
      </c>
      <c r="AU225" s="200" t="s">
        <v>89</v>
      </c>
      <c r="AV225" s="15" t="s">
        <v>138</v>
      </c>
      <c r="AW225" s="15" t="s">
        <v>33</v>
      </c>
      <c r="AX225" s="15" t="s">
        <v>85</v>
      </c>
      <c r="AY225" s="200" t="s">
        <v>131</v>
      </c>
    </row>
    <row r="226" s="2" customFormat="1" ht="21.75" customHeight="1">
      <c r="A226" s="37"/>
      <c r="B226" s="168"/>
      <c r="C226" s="169" t="s">
        <v>311</v>
      </c>
      <c r="D226" s="169" t="s">
        <v>134</v>
      </c>
      <c r="E226" s="170" t="s">
        <v>312</v>
      </c>
      <c r="F226" s="171" t="s">
        <v>313</v>
      </c>
      <c r="G226" s="172" t="s">
        <v>137</v>
      </c>
      <c r="H226" s="173">
        <v>264.06999999999999</v>
      </c>
      <c r="I226" s="174"/>
      <c r="J226" s="175">
        <f>ROUND(I226*H226,2)</f>
        <v>0</v>
      </c>
      <c r="K226" s="176"/>
      <c r="L226" s="38"/>
      <c r="M226" s="177" t="s">
        <v>1</v>
      </c>
      <c r="N226" s="178" t="s">
        <v>43</v>
      </c>
      <c r="O226" s="76"/>
      <c r="P226" s="179">
        <f>O226*H226</f>
        <v>0</v>
      </c>
      <c r="Q226" s="179">
        <v>0</v>
      </c>
      <c r="R226" s="179">
        <f>Q226*H226</f>
        <v>0</v>
      </c>
      <c r="S226" s="179">
        <v>0</v>
      </c>
      <c r="T226" s="18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1" t="s">
        <v>225</v>
      </c>
      <c r="AT226" s="181" t="s">
        <v>134</v>
      </c>
      <c r="AU226" s="181" t="s">
        <v>89</v>
      </c>
      <c r="AY226" s="18" t="s">
        <v>131</v>
      </c>
      <c r="BE226" s="182">
        <f>IF(N226="základní",J226,0)</f>
        <v>0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8" t="s">
        <v>89</v>
      </c>
      <c r="BK226" s="182">
        <f>ROUND(I226*H226,2)</f>
        <v>0</v>
      </c>
      <c r="BL226" s="18" t="s">
        <v>225</v>
      </c>
      <c r="BM226" s="181" t="s">
        <v>314</v>
      </c>
    </row>
    <row r="227" s="14" customFormat="1">
      <c r="A227" s="14"/>
      <c r="B227" s="191"/>
      <c r="C227" s="14"/>
      <c r="D227" s="184" t="s">
        <v>140</v>
      </c>
      <c r="E227" s="192" t="s">
        <v>1</v>
      </c>
      <c r="F227" s="193" t="s">
        <v>87</v>
      </c>
      <c r="G227" s="14"/>
      <c r="H227" s="194">
        <v>264.06999999999999</v>
      </c>
      <c r="I227" s="195"/>
      <c r="J227" s="14"/>
      <c r="K227" s="14"/>
      <c r="L227" s="191"/>
      <c r="M227" s="196"/>
      <c r="N227" s="197"/>
      <c r="O227" s="197"/>
      <c r="P227" s="197"/>
      <c r="Q227" s="197"/>
      <c r="R227" s="197"/>
      <c r="S227" s="197"/>
      <c r="T227" s="19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2" t="s">
        <v>140</v>
      </c>
      <c r="AU227" s="192" t="s">
        <v>89</v>
      </c>
      <c r="AV227" s="14" t="s">
        <v>89</v>
      </c>
      <c r="AW227" s="14" t="s">
        <v>33</v>
      </c>
      <c r="AX227" s="14" t="s">
        <v>85</v>
      </c>
      <c r="AY227" s="192" t="s">
        <v>131</v>
      </c>
    </row>
    <row r="228" s="2" customFormat="1" ht="24.15" customHeight="1">
      <c r="A228" s="37"/>
      <c r="B228" s="168"/>
      <c r="C228" s="207" t="s">
        <v>315</v>
      </c>
      <c r="D228" s="207" t="s">
        <v>239</v>
      </c>
      <c r="E228" s="208" t="s">
        <v>316</v>
      </c>
      <c r="F228" s="209" t="s">
        <v>317</v>
      </c>
      <c r="G228" s="210" t="s">
        <v>137</v>
      </c>
      <c r="H228" s="211">
        <v>290.47699999999998</v>
      </c>
      <c r="I228" s="212"/>
      <c r="J228" s="213">
        <f>ROUND(I228*H228,2)</f>
        <v>0</v>
      </c>
      <c r="K228" s="214"/>
      <c r="L228" s="215"/>
      <c r="M228" s="216" t="s">
        <v>1</v>
      </c>
      <c r="N228" s="217" t="s">
        <v>43</v>
      </c>
      <c r="O228" s="76"/>
      <c r="P228" s="179">
        <f>O228*H228</f>
        <v>0</v>
      </c>
      <c r="Q228" s="179">
        <v>0.01176</v>
      </c>
      <c r="R228" s="179">
        <f>Q228*H228</f>
        <v>3.4160095199999998</v>
      </c>
      <c r="S228" s="179">
        <v>0</v>
      </c>
      <c r="T228" s="18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1" t="s">
        <v>242</v>
      </c>
      <c r="AT228" s="181" t="s">
        <v>239</v>
      </c>
      <c r="AU228" s="181" t="s">
        <v>89</v>
      </c>
      <c r="AY228" s="18" t="s">
        <v>131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18" t="s">
        <v>89</v>
      </c>
      <c r="BK228" s="182">
        <f>ROUND(I228*H228,2)</f>
        <v>0</v>
      </c>
      <c r="BL228" s="18" t="s">
        <v>225</v>
      </c>
      <c r="BM228" s="181" t="s">
        <v>318</v>
      </c>
    </row>
    <row r="229" s="14" customFormat="1">
      <c r="A229" s="14"/>
      <c r="B229" s="191"/>
      <c r="C229" s="14"/>
      <c r="D229" s="184" t="s">
        <v>140</v>
      </c>
      <c r="E229" s="192" t="s">
        <v>1</v>
      </c>
      <c r="F229" s="193" t="s">
        <v>319</v>
      </c>
      <c r="G229" s="14"/>
      <c r="H229" s="194">
        <v>290.47699999999998</v>
      </c>
      <c r="I229" s="195"/>
      <c r="J229" s="14"/>
      <c r="K229" s="14"/>
      <c r="L229" s="191"/>
      <c r="M229" s="196"/>
      <c r="N229" s="197"/>
      <c r="O229" s="197"/>
      <c r="P229" s="197"/>
      <c r="Q229" s="197"/>
      <c r="R229" s="197"/>
      <c r="S229" s="197"/>
      <c r="T229" s="19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92" t="s">
        <v>140</v>
      </c>
      <c r="AU229" s="192" t="s">
        <v>89</v>
      </c>
      <c r="AV229" s="14" t="s">
        <v>89</v>
      </c>
      <c r="AW229" s="14" t="s">
        <v>33</v>
      </c>
      <c r="AX229" s="14" t="s">
        <v>85</v>
      </c>
      <c r="AY229" s="192" t="s">
        <v>131</v>
      </c>
    </row>
    <row r="230" s="2" customFormat="1" ht="24.15" customHeight="1">
      <c r="A230" s="37"/>
      <c r="B230" s="168"/>
      <c r="C230" s="169" t="s">
        <v>242</v>
      </c>
      <c r="D230" s="169" t="s">
        <v>134</v>
      </c>
      <c r="E230" s="170" t="s">
        <v>320</v>
      </c>
      <c r="F230" s="171" t="s">
        <v>321</v>
      </c>
      <c r="G230" s="172" t="s">
        <v>137</v>
      </c>
      <c r="H230" s="173">
        <v>264.06999999999999</v>
      </c>
      <c r="I230" s="174"/>
      <c r="J230" s="175">
        <f>ROUND(I230*H230,2)</f>
        <v>0</v>
      </c>
      <c r="K230" s="176"/>
      <c r="L230" s="38"/>
      <c r="M230" s="177" t="s">
        <v>1</v>
      </c>
      <c r="N230" s="178" t="s">
        <v>43</v>
      </c>
      <c r="O230" s="76"/>
      <c r="P230" s="179">
        <f>O230*H230</f>
        <v>0</v>
      </c>
      <c r="Q230" s="179">
        <v>0.00018000000000000001</v>
      </c>
      <c r="R230" s="179">
        <f>Q230*H230</f>
        <v>0.047532600000000001</v>
      </c>
      <c r="S230" s="179">
        <v>0</v>
      </c>
      <c r="T230" s="18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1" t="s">
        <v>225</v>
      </c>
      <c r="AT230" s="181" t="s">
        <v>134</v>
      </c>
      <c r="AU230" s="181" t="s">
        <v>89</v>
      </c>
      <c r="AY230" s="18" t="s">
        <v>131</v>
      </c>
      <c r="BE230" s="182">
        <f>IF(N230="základní",J230,0)</f>
        <v>0</v>
      </c>
      <c r="BF230" s="182">
        <f>IF(N230="snížená",J230,0)</f>
        <v>0</v>
      </c>
      <c r="BG230" s="182">
        <f>IF(N230="zákl. přenesená",J230,0)</f>
        <v>0</v>
      </c>
      <c r="BH230" s="182">
        <f>IF(N230="sníž. přenesená",J230,0)</f>
        <v>0</v>
      </c>
      <c r="BI230" s="182">
        <f>IF(N230="nulová",J230,0)</f>
        <v>0</v>
      </c>
      <c r="BJ230" s="18" t="s">
        <v>89</v>
      </c>
      <c r="BK230" s="182">
        <f>ROUND(I230*H230,2)</f>
        <v>0</v>
      </c>
      <c r="BL230" s="18" t="s">
        <v>225</v>
      </c>
      <c r="BM230" s="181" t="s">
        <v>322</v>
      </c>
    </row>
    <row r="231" s="14" customFormat="1">
      <c r="A231" s="14"/>
      <c r="B231" s="191"/>
      <c r="C231" s="14"/>
      <c r="D231" s="184" t="s">
        <v>140</v>
      </c>
      <c r="E231" s="192" t="s">
        <v>1</v>
      </c>
      <c r="F231" s="193" t="s">
        <v>87</v>
      </c>
      <c r="G231" s="14"/>
      <c r="H231" s="194">
        <v>264.06999999999999</v>
      </c>
      <c r="I231" s="195"/>
      <c r="J231" s="14"/>
      <c r="K231" s="14"/>
      <c r="L231" s="191"/>
      <c r="M231" s="196"/>
      <c r="N231" s="197"/>
      <c r="O231" s="197"/>
      <c r="P231" s="197"/>
      <c r="Q231" s="197"/>
      <c r="R231" s="197"/>
      <c r="S231" s="197"/>
      <c r="T231" s="19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2" t="s">
        <v>140</v>
      </c>
      <c r="AU231" s="192" t="s">
        <v>89</v>
      </c>
      <c r="AV231" s="14" t="s">
        <v>89</v>
      </c>
      <c r="AW231" s="14" t="s">
        <v>33</v>
      </c>
      <c r="AX231" s="14" t="s">
        <v>85</v>
      </c>
      <c r="AY231" s="192" t="s">
        <v>131</v>
      </c>
    </row>
    <row r="232" s="2" customFormat="1" ht="16.5" customHeight="1">
      <c r="A232" s="37"/>
      <c r="B232" s="168"/>
      <c r="C232" s="169" t="s">
        <v>323</v>
      </c>
      <c r="D232" s="169" t="s">
        <v>134</v>
      </c>
      <c r="E232" s="170" t="s">
        <v>324</v>
      </c>
      <c r="F232" s="171" t="s">
        <v>325</v>
      </c>
      <c r="G232" s="172" t="s">
        <v>137</v>
      </c>
      <c r="H232" s="173">
        <v>3</v>
      </c>
      <c r="I232" s="174"/>
      <c r="J232" s="175">
        <f>ROUND(I232*H232,2)</f>
        <v>0</v>
      </c>
      <c r="K232" s="176"/>
      <c r="L232" s="38"/>
      <c r="M232" s="177" t="s">
        <v>1</v>
      </c>
      <c r="N232" s="178" t="s">
        <v>43</v>
      </c>
      <c r="O232" s="76"/>
      <c r="P232" s="179">
        <f>O232*H232</f>
        <v>0</v>
      </c>
      <c r="Q232" s="179">
        <v>0</v>
      </c>
      <c r="R232" s="179">
        <f>Q232*H232</f>
        <v>0</v>
      </c>
      <c r="S232" s="179">
        <v>0</v>
      </c>
      <c r="T232" s="18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1" t="s">
        <v>225</v>
      </c>
      <c r="AT232" s="181" t="s">
        <v>134</v>
      </c>
      <c r="AU232" s="181" t="s">
        <v>89</v>
      </c>
      <c r="AY232" s="18" t="s">
        <v>131</v>
      </c>
      <c r="BE232" s="182">
        <f>IF(N232="základní",J232,0)</f>
        <v>0</v>
      </c>
      <c r="BF232" s="182">
        <f>IF(N232="snížená",J232,0)</f>
        <v>0</v>
      </c>
      <c r="BG232" s="182">
        <f>IF(N232="zákl. přenesená",J232,0)</f>
        <v>0</v>
      </c>
      <c r="BH232" s="182">
        <f>IF(N232="sníž. přenesená",J232,0)</f>
        <v>0</v>
      </c>
      <c r="BI232" s="182">
        <f>IF(N232="nulová",J232,0)</f>
        <v>0</v>
      </c>
      <c r="BJ232" s="18" t="s">
        <v>89</v>
      </c>
      <c r="BK232" s="182">
        <f>ROUND(I232*H232,2)</f>
        <v>0</v>
      </c>
      <c r="BL232" s="18" t="s">
        <v>225</v>
      </c>
      <c r="BM232" s="181" t="s">
        <v>326</v>
      </c>
    </row>
    <row r="233" s="2" customFormat="1" ht="24.15" customHeight="1">
      <c r="A233" s="37"/>
      <c r="B233" s="168"/>
      <c r="C233" s="207" t="s">
        <v>327</v>
      </c>
      <c r="D233" s="207" t="s">
        <v>239</v>
      </c>
      <c r="E233" s="208" t="s">
        <v>328</v>
      </c>
      <c r="F233" s="209" t="s">
        <v>329</v>
      </c>
      <c r="G233" s="210" t="s">
        <v>330</v>
      </c>
      <c r="H233" s="211">
        <v>3</v>
      </c>
      <c r="I233" s="212"/>
      <c r="J233" s="213">
        <f>ROUND(I233*H233,2)</f>
        <v>0</v>
      </c>
      <c r="K233" s="214"/>
      <c r="L233" s="215"/>
      <c r="M233" s="216" t="s">
        <v>1</v>
      </c>
      <c r="N233" s="217" t="s">
        <v>43</v>
      </c>
      <c r="O233" s="76"/>
      <c r="P233" s="179">
        <f>O233*H233</f>
        <v>0</v>
      </c>
      <c r="Q233" s="179">
        <v>0</v>
      </c>
      <c r="R233" s="179">
        <f>Q233*H233</f>
        <v>0</v>
      </c>
      <c r="S233" s="179">
        <v>0</v>
      </c>
      <c r="T233" s="18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1" t="s">
        <v>242</v>
      </c>
      <c r="AT233" s="181" t="s">
        <v>239</v>
      </c>
      <c r="AU233" s="181" t="s">
        <v>89</v>
      </c>
      <c r="AY233" s="18" t="s">
        <v>131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18" t="s">
        <v>89</v>
      </c>
      <c r="BK233" s="182">
        <f>ROUND(I233*H233,2)</f>
        <v>0</v>
      </c>
      <c r="BL233" s="18" t="s">
        <v>225</v>
      </c>
      <c r="BM233" s="181" t="s">
        <v>331</v>
      </c>
    </row>
    <row r="234" s="2" customFormat="1" ht="21.75" customHeight="1">
      <c r="A234" s="37"/>
      <c r="B234" s="168"/>
      <c r="C234" s="169" t="s">
        <v>332</v>
      </c>
      <c r="D234" s="169" t="s">
        <v>134</v>
      </c>
      <c r="E234" s="170" t="s">
        <v>333</v>
      </c>
      <c r="F234" s="171" t="s">
        <v>334</v>
      </c>
      <c r="G234" s="172" t="s">
        <v>137</v>
      </c>
      <c r="H234" s="173">
        <v>264.06999999999999</v>
      </c>
      <c r="I234" s="174"/>
      <c r="J234" s="175">
        <f>ROUND(I234*H234,2)</f>
        <v>0</v>
      </c>
      <c r="K234" s="176"/>
      <c r="L234" s="38"/>
      <c r="M234" s="177" t="s">
        <v>1</v>
      </c>
      <c r="N234" s="178" t="s">
        <v>43</v>
      </c>
      <c r="O234" s="76"/>
      <c r="P234" s="179">
        <f>O234*H234</f>
        <v>0</v>
      </c>
      <c r="Q234" s="179">
        <v>0</v>
      </c>
      <c r="R234" s="179">
        <f>Q234*H234</f>
        <v>0</v>
      </c>
      <c r="S234" s="179">
        <v>0.014</v>
      </c>
      <c r="T234" s="180">
        <f>S234*H234</f>
        <v>3.6969799999999999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1" t="s">
        <v>225</v>
      </c>
      <c r="AT234" s="181" t="s">
        <v>134</v>
      </c>
      <c r="AU234" s="181" t="s">
        <v>89</v>
      </c>
      <c r="AY234" s="18" t="s">
        <v>131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8" t="s">
        <v>89</v>
      </c>
      <c r="BK234" s="182">
        <f>ROUND(I234*H234,2)</f>
        <v>0</v>
      </c>
      <c r="BL234" s="18" t="s">
        <v>225</v>
      </c>
      <c r="BM234" s="181" t="s">
        <v>335</v>
      </c>
    </row>
    <row r="235" s="13" customFormat="1">
      <c r="A235" s="13"/>
      <c r="B235" s="183"/>
      <c r="C235" s="13"/>
      <c r="D235" s="184" t="s">
        <v>140</v>
      </c>
      <c r="E235" s="185" t="s">
        <v>1</v>
      </c>
      <c r="F235" s="186" t="s">
        <v>336</v>
      </c>
      <c r="G235" s="13"/>
      <c r="H235" s="185" t="s">
        <v>1</v>
      </c>
      <c r="I235" s="187"/>
      <c r="J235" s="13"/>
      <c r="K235" s="13"/>
      <c r="L235" s="183"/>
      <c r="M235" s="188"/>
      <c r="N235" s="189"/>
      <c r="O235" s="189"/>
      <c r="P235" s="189"/>
      <c r="Q235" s="189"/>
      <c r="R235" s="189"/>
      <c r="S235" s="189"/>
      <c r="T235" s="19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5" t="s">
        <v>140</v>
      </c>
      <c r="AU235" s="185" t="s">
        <v>89</v>
      </c>
      <c r="AV235" s="13" t="s">
        <v>85</v>
      </c>
      <c r="AW235" s="13" t="s">
        <v>33</v>
      </c>
      <c r="AX235" s="13" t="s">
        <v>77</v>
      </c>
      <c r="AY235" s="185" t="s">
        <v>131</v>
      </c>
    </row>
    <row r="236" s="14" customFormat="1">
      <c r="A236" s="14"/>
      <c r="B236" s="191"/>
      <c r="C236" s="14"/>
      <c r="D236" s="184" t="s">
        <v>140</v>
      </c>
      <c r="E236" s="192" t="s">
        <v>1</v>
      </c>
      <c r="F236" s="193" t="s">
        <v>337</v>
      </c>
      <c r="G236" s="14"/>
      <c r="H236" s="194">
        <v>329.33199999999999</v>
      </c>
      <c r="I236" s="195"/>
      <c r="J236" s="14"/>
      <c r="K236" s="14"/>
      <c r="L236" s="191"/>
      <c r="M236" s="196"/>
      <c r="N236" s="197"/>
      <c r="O236" s="197"/>
      <c r="P236" s="197"/>
      <c r="Q236" s="197"/>
      <c r="R236" s="197"/>
      <c r="S236" s="197"/>
      <c r="T236" s="19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2" t="s">
        <v>140</v>
      </c>
      <c r="AU236" s="192" t="s">
        <v>89</v>
      </c>
      <c r="AV236" s="14" t="s">
        <v>89</v>
      </c>
      <c r="AW236" s="14" t="s">
        <v>33</v>
      </c>
      <c r="AX236" s="14" t="s">
        <v>77</v>
      </c>
      <c r="AY236" s="192" t="s">
        <v>131</v>
      </c>
    </row>
    <row r="237" s="14" customFormat="1">
      <c r="A237" s="14"/>
      <c r="B237" s="191"/>
      <c r="C237" s="14"/>
      <c r="D237" s="184" t="s">
        <v>140</v>
      </c>
      <c r="E237" s="192" t="s">
        <v>1</v>
      </c>
      <c r="F237" s="193" t="s">
        <v>338</v>
      </c>
      <c r="G237" s="14"/>
      <c r="H237" s="194">
        <v>-24.359000000000002</v>
      </c>
      <c r="I237" s="195"/>
      <c r="J237" s="14"/>
      <c r="K237" s="14"/>
      <c r="L237" s="191"/>
      <c r="M237" s="196"/>
      <c r="N237" s="197"/>
      <c r="O237" s="197"/>
      <c r="P237" s="197"/>
      <c r="Q237" s="197"/>
      <c r="R237" s="197"/>
      <c r="S237" s="197"/>
      <c r="T237" s="19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192" t="s">
        <v>140</v>
      </c>
      <c r="AU237" s="192" t="s">
        <v>89</v>
      </c>
      <c r="AV237" s="14" t="s">
        <v>89</v>
      </c>
      <c r="AW237" s="14" t="s">
        <v>33</v>
      </c>
      <c r="AX237" s="14" t="s">
        <v>77</v>
      </c>
      <c r="AY237" s="192" t="s">
        <v>131</v>
      </c>
    </row>
    <row r="238" s="14" customFormat="1">
      <c r="A238" s="14"/>
      <c r="B238" s="191"/>
      <c r="C238" s="14"/>
      <c r="D238" s="184" t="s">
        <v>140</v>
      </c>
      <c r="E238" s="192" t="s">
        <v>1</v>
      </c>
      <c r="F238" s="193" t="s">
        <v>339</v>
      </c>
      <c r="G238" s="14"/>
      <c r="H238" s="194">
        <v>-21.513000000000002</v>
      </c>
      <c r="I238" s="195"/>
      <c r="J238" s="14"/>
      <c r="K238" s="14"/>
      <c r="L238" s="191"/>
      <c r="M238" s="196"/>
      <c r="N238" s="197"/>
      <c r="O238" s="197"/>
      <c r="P238" s="197"/>
      <c r="Q238" s="197"/>
      <c r="R238" s="197"/>
      <c r="S238" s="197"/>
      <c r="T238" s="19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92" t="s">
        <v>140</v>
      </c>
      <c r="AU238" s="192" t="s">
        <v>89</v>
      </c>
      <c r="AV238" s="14" t="s">
        <v>89</v>
      </c>
      <c r="AW238" s="14" t="s">
        <v>33</v>
      </c>
      <c r="AX238" s="14" t="s">
        <v>77</v>
      </c>
      <c r="AY238" s="192" t="s">
        <v>131</v>
      </c>
    </row>
    <row r="239" s="14" customFormat="1">
      <c r="A239" s="14"/>
      <c r="B239" s="191"/>
      <c r="C239" s="14"/>
      <c r="D239" s="184" t="s">
        <v>140</v>
      </c>
      <c r="E239" s="192" t="s">
        <v>1</v>
      </c>
      <c r="F239" s="193" t="s">
        <v>340</v>
      </c>
      <c r="G239" s="14"/>
      <c r="H239" s="194">
        <v>-1.8899999999999999</v>
      </c>
      <c r="I239" s="195"/>
      <c r="J239" s="14"/>
      <c r="K239" s="14"/>
      <c r="L239" s="191"/>
      <c r="M239" s="196"/>
      <c r="N239" s="197"/>
      <c r="O239" s="197"/>
      <c r="P239" s="197"/>
      <c r="Q239" s="197"/>
      <c r="R239" s="197"/>
      <c r="S239" s="197"/>
      <c r="T239" s="19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92" t="s">
        <v>140</v>
      </c>
      <c r="AU239" s="192" t="s">
        <v>89</v>
      </c>
      <c r="AV239" s="14" t="s">
        <v>89</v>
      </c>
      <c r="AW239" s="14" t="s">
        <v>33</v>
      </c>
      <c r="AX239" s="14" t="s">
        <v>77</v>
      </c>
      <c r="AY239" s="192" t="s">
        <v>131</v>
      </c>
    </row>
    <row r="240" s="14" customFormat="1">
      <c r="A240" s="14"/>
      <c r="B240" s="191"/>
      <c r="C240" s="14"/>
      <c r="D240" s="184" t="s">
        <v>140</v>
      </c>
      <c r="E240" s="192" t="s">
        <v>1</v>
      </c>
      <c r="F240" s="193" t="s">
        <v>341</v>
      </c>
      <c r="G240" s="14"/>
      <c r="H240" s="194">
        <v>-17.5</v>
      </c>
      <c r="I240" s="195"/>
      <c r="J240" s="14"/>
      <c r="K240" s="14"/>
      <c r="L240" s="191"/>
      <c r="M240" s="196"/>
      <c r="N240" s="197"/>
      <c r="O240" s="197"/>
      <c r="P240" s="197"/>
      <c r="Q240" s="197"/>
      <c r="R240" s="197"/>
      <c r="S240" s="197"/>
      <c r="T240" s="19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2" t="s">
        <v>140</v>
      </c>
      <c r="AU240" s="192" t="s">
        <v>89</v>
      </c>
      <c r="AV240" s="14" t="s">
        <v>89</v>
      </c>
      <c r="AW240" s="14" t="s">
        <v>33</v>
      </c>
      <c r="AX240" s="14" t="s">
        <v>77</v>
      </c>
      <c r="AY240" s="192" t="s">
        <v>131</v>
      </c>
    </row>
    <row r="241" s="15" customFormat="1">
      <c r="A241" s="15"/>
      <c r="B241" s="199"/>
      <c r="C241" s="15"/>
      <c r="D241" s="184" t="s">
        <v>140</v>
      </c>
      <c r="E241" s="200" t="s">
        <v>87</v>
      </c>
      <c r="F241" s="201" t="s">
        <v>146</v>
      </c>
      <c r="G241" s="15"/>
      <c r="H241" s="202">
        <v>264.06999999999999</v>
      </c>
      <c r="I241" s="203"/>
      <c r="J241" s="15"/>
      <c r="K241" s="15"/>
      <c r="L241" s="199"/>
      <c r="M241" s="204"/>
      <c r="N241" s="205"/>
      <c r="O241" s="205"/>
      <c r="P241" s="205"/>
      <c r="Q241" s="205"/>
      <c r="R241" s="205"/>
      <c r="S241" s="205"/>
      <c r="T241" s="20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00" t="s">
        <v>140</v>
      </c>
      <c r="AU241" s="200" t="s">
        <v>89</v>
      </c>
      <c r="AV241" s="15" t="s">
        <v>138</v>
      </c>
      <c r="AW241" s="15" t="s">
        <v>33</v>
      </c>
      <c r="AX241" s="15" t="s">
        <v>85</v>
      </c>
      <c r="AY241" s="200" t="s">
        <v>131</v>
      </c>
    </row>
    <row r="242" s="2" customFormat="1" ht="33" customHeight="1">
      <c r="A242" s="37"/>
      <c r="B242" s="168"/>
      <c r="C242" s="169" t="s">
        <v>342</v>
      </c>
      <c r="D242" s="169" t="s">
        <v>134</v>
      </c>
      <c r="E242" s="170" t="s">
        <v>343</v>
      </c>
      <c r="F242" s="171" t="s">
        <v>344</v>
      </c>
      <c r="G242" s="172" t="s">
        <v>204</v>
      </c>
      <c r="H242" s="173">
        <v>308.30000000000001</v>
      </c>
      <c r="I242" s="174"/>
      <c r="J242" s="175">
        <f>ROUND(I242*H242,2)</f>
        <v>0</v>
      </c>
      <c r="K242" s="176"/>
      <c r="L242" s="38"/>
      <c r="M242" s="177" t="s">
        <v>1</v>
      </c>
      <c r="N242" s="178" t="s">
        <v>43</v>
      </c>
      <c r="O242" s="76"/>
      <c r="P242" s="179">
        <f>O242*H242</f>
        <v>0</v>
      </c>
      <c r="Q242" s="179">
        <v>0</v>
      </c>
      <c r="R242" s="179">
        <f>Q242*H242</f>
        <v>0</v>
      </c>
      <c r="S242" s="179">
        <v>0</v>
      </c>
      <c r="T242" s="18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1" t="s">
        <v>225</v>
      </c>
      <c r="AT242" s="181" t="s">
        <v>134</v>
      </c>
      <c r="AU242" s="181" t="s">
        <v>89</v>
      </c>
      <c r="AY242" s="18" t="s">
        <v>131</v>
      </c>
      <c r="BE242" s="182">
        <f>IF(N242="základní",J242,0)</f>
        <v>0</v>
      </c>
      <c r="BF242" s="182">
        <f>IF(N242="snížená",J242,0)</f>
        <v>0</v>
      </c>
      <c r="BG242" s="182">
        <f>IF(N242="zákl. přenesená",J242,0)</f>
        <v>0</v>
      </c>
      <c r="BH242" s="182">
        <f>IF(N242="sníž. přenesená",J242,0)</f>
        <v>0</v>
      </c>
      <c r="BI242" s="182">
        <f>IF(N242="nulová",J242,0)</f>
        <v>0</v>
      </c>
      <c r="BJ242" s="18" t="s">
        <v>89</v>
      </c>
      <c r="BK242" s="182">
        <f>ROUND(I242*H242,2)</f>
        <v>0</v>
      </c>
      <c r="BL242" s="18" t="s">
        <v>225</v>
      </c>
      <c r="BM242" s="181" t="s">
        <v>345</v>
      </c>
    </row>
    <row r="243" s="13" customFormat="1">
      <c r="A243" s="13"/>
      <c r="B243" s="183"/>
      <c r="C243" s="13"/>
      <c r="D243" s="184" t="s">
        <v>140</v>
      </c>
      <c r="E243" s="185" t="s">
        <v>1</v>
      </c>
      <c r="F243" s="186" t="s">
        <v>346</v>
      </c>
      <c r="G243" s="13"/>
      <c r="H243" s="185" t="s">
        <v>1</v>
      </c>
      <c r="I243" s="187"/>
      <c r="J243" s="13"/>
      <c r="K243" s="13"/>
      <c r="L243" s="183"/>
      <c r="M243" s="188"/>
      <c r="N243" s="189"/>
      <c r="O243" s="189"/>
      <c r="P243" s="189"/>
      <c r="Q243" s="189"/>
      <c r="R243" s="189"/>
      <c r="S243" s="189"/>
      <c r="T243" s="19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5" t="s">
        <v>140</v>
      </c>
      <c r="AU243" s="185" t="s">
        <v>89</v>
      </c>
      <c r="AV243" s="13" t="s">
        <v>85</v>
      </c>
      <c r="AW243" s="13" t="s">
        <v>33</v>
      </c>
      <c r="AX243" s="13" t="s">
        <v>77</v>
      </c>
      <c r="AY243" s="185" t="s">
        <v>131</v>
      </c>
    </row>
    <row r="244" s="14" customFormat="1">
      <c r="A244" s="14"/>
      <c r="B244" s="191"/>
      <c r="C244" s="14"/>
      <c r="D244" s="184" t="s">
        <v>140</v>
      </c>
      <c r="E244" s="192" t="s">
        <v>1</v>
      </c>
      <c r="F244" s="193" t="s">
        <v>347</v>
      </c>
      <c r="G244" s="14"/>
      <c r="H244" s="194">
        <v>91.200000000000003</v>
      </c>
      <c r="I244" s="195"/>
      <c r="J244" s="14"/>
      <c r="K244" s="14"/>
      <c r="L244" s="191"/>
      <c r="M244" s="196"/>
      <c r="N244" s="197"/>
      <c r="O244" s="197"/>
      <c r="P244" s="197"/>
      <c r="Q244" s="197"/>
      <c r="R244" s="197"/>
      <c r="S244" s="197"/>
      <c r="T244" s="19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92" t="s">
        <v>140</v>
      </c>
      <c r="AU244" s="192" t="s">
        <v>89</v>
      </c>
      <c r="AV244" s="14" t="s">
        <v>89</v>
      </c>
      <c r="AW244" s="14" t="s">
        <v>33</v>
      </c>
      <c r="AX244" s="14" t="s">
        <v>77</v>
      </c>
      <c r="AY244" s="192" t="s">
        <v>131</v>
      </c>
    </row>
    <row r="245" s="14" customFormat="1">
      <c r="A245" s="14"/>
      <c r="B245" s="191"/>
      <c r="C245" s="14"/>
      <c r="D245" s="184" t="s">
        <v>140</v>
      </c>
      <c r="E245" s="192" t="s">
        <v>1</v>
      </c>
      <c r="F245" s="193" t="s">
        <v>348</v>
      </c>
      <c r="G245" s="14"/>
      <c r="H245" s="194">
        <v>88.599999999999994</v>
      </c>
      <c r="I245" s="195"/>
      <c r="J245" s="14"/>
      <c r="K245" s="14"/>
      <c r="L245" s="191"/>
      <c r="M245" s="196"/>
      <c r="N245" s="197"/>
      <c r="O245" s="197"/>
      <c r="P245" s="197"/>
      <c r="Q245" s="197"/>
      <c r="R245" s="197"/>
      <c r="S245" s="197"/>
      <c r="T245" s="19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192" t="s">
        <v>140</v>
      </c>
      <c r="AU245" s="192" t="s">
        <v>89</v>
      </c>
      <c r="AV245" s="14" t="s">
        <v>89</v>
      </c>
      <c r="AW245" s="14" t="s">
        <v>33</v>
      </c>
      <c r="AX245" s="14" t="s">
        <v>77</v>
      </c>
      <c r="AY245" s="192" t="s">
        <v>131</v>
      </c>
    </row>
    <row r="246" s="14" customFormat="1">
      <c r="A246" s="14"/>
      <c r="B246" s="191"/>
      <c r="C246" s="14"/>
      <c r="D246" s="184" t="s">
        <v>140</v>
      </c>
      <c r="E246" s="192" t="s">
        <v>1</v>
      </c>
      <c r="F246" s="193" t="s">
        <v>349</v>
      </c>
      <c r="G246" s="14"/>
      <c r="H246" s="194">
        <v>128.5</v>
      </c>
      <c r="I246" s="195"/>
      <c r="J246" s="14"/>
      <c r="K246" s="14"/>
      <c r="L246" s="191"/>
      <c r="M246" s="196"/>
      <c r="N246" s="197"/>
      <c r="O246" s="197"/>
      <c r="P246" s="197"/>
      <c r="Q246" s="197"/>
      <c r="R246" s="197"/>
      <c r="S246" s="197"/>
      <c r="T246" s="19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192" t="s">
        <v>140</v>
      </c>
      <c r="AU246" s="192" t="s">
        <v>89</v>
      </c>
      <c r="AV246" s="14" t="s">
        <v>89</v>
      </c>
      <c r="AW246" s="14" t="s">
        <v>33</v>
      </c>
      <c r="AX246" s="14" t="s">
        <v>77</v>
      </c>
      <c r="AY246" s="192" t="s">
        <v>131</v>
      </c>
    </row>
    <row r="247" s="15" customFormat="1">
      <c r="A247" s="15"/>
      <c r="B247" s="199"/>
      <c r="C247" s="15"/>
      <c r="D247" s="184" t="s">
        <v>140</v>
      </c>
      <c r="E247" s="200" t="s">
        <v>1</v>
      </c>
      <c r="F247" s="201" t="s">
        <v>146</v>
      </c>
      <c r="G247" s="15"/>
      <c r="H247" s="202">
        <v>308.30000000000001</v>
      </c>
      <c r="I247" s="203"/>
      <c r="J247" s="15"/>
      <c r="K247" s="15"/>
      <c r="L247" s="199"/>
      <c r="M247" s="204"/>
      <c r="N247" s="205"/>
      <c r="O247" s="205"/>
      <c r="P247" s="205"/>
      <c r="Q247" s="205"/>
      <c r="R247" s="205"/>
      <c r="S247" s="205"/>
      <c r="T247" s="20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00" t="s">
        <v>140</v>
      </c>
      <c r="AU247" s="200" t="s">
        <v>89</v>
      </c>
      <c r="AV247" s="15" t="s">
        <v>138</v>
      </c>
      <c r="AW247" s="15" t="s">
        <v>33</v>
      </c>
      <c r="AX247" s="15" t="s">
        <v>85</v>
      </c>
      <c r="AY247" s="200" t="s">
        <v>131</v>
      </c>
    </row>
    <row r="248" s="2" customFormat="1" ht="21.75" customHeight="1">
      <c r="A248" s="37"/>
      <c r="B248" s="168"/>
      <c r="C248" s="207" t="s">
        <v>350</v>
      </c>
      <c r="D248" s="207" t="s">
        <v>239</v>
      </c>
      <c r="E248" s="208" t="s">
        <v>351</v>
      </c>
      <c r="F248" s="209" t="s">
        <v>352</v>
      </c>
      <c r="G248" s="210" t="s">
        <v>177</v>
      </c>
      <c r="H248" s="211">
        <v>9.7669999999999995</v>
      </c>
      <c r="I248" s="212"/>
      <c r="J248" s="213">
        <f>ROUND(I248*H248,2)</f>
        <v>0</v>
      </c>
      <c r="K248" s="214"/>
      <c r="L248" s="215"/>
      <c r="M248" s="216" t="s">
        <v>1</v>
      </c>
      <c r="N248" s="217" t="s">
        <v>43</v>
      </c>
      <c r="O248" s="76"/>
      <c r="P248" s="179">
        <f>O248*H248</f>
        <v>0</v>
      </c>
      <c r="Q248" s="179">
        <v>0.55000000000000004</v>
      </c>
      <c r="R248" s="179">
        <f>Q248*H248</f>
        <v>5.3718500000000002</v>
      </c>
      <c r="S248" s="179">
        <v>0</v>
      </c>
      <c r="T248" s="18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1" t="s">
        <v>242</v>
      </c>
      <c r="AT248" s="181" t="s">
        <v>239</v>
      </c>
      <c r="AU248" s="181" t="s">
        <v>89</v>
      </c>
      <c r="AY248" s="18" t="s">
        <v>131</v>
      </c>
      <c r="BE248" s="182">
        <f>IF(N248="základní",J248,0)</f>
        <v>0</v>
      </c>
      <c r="BF248" s="182">
        <f>IF(N248="snížená",J248,0)</f>
        <v>0</v>
      </c>
      <c r="BG248" s="182">
        <f>IF(N248="zákl. přenesená",J248,0)</f>
        <v>0</v>
      </c>
      <c r="BH248" s="182">
        <f>IF(N248="sníž. přenesená",J248,0)</f>
        <v>0</v>
      </c>
      <c r="BI248" s="182">
        <f>IF(N248="nulová",J248,0)</f>
        <v>0</v>
      </c>
      <c r="BJ248" s="18" t="s">
        <v>89</v>
      </c>
      <c r="BK248" s="182">
        <f>ROUND(I248*H248,2)</f>
        <v>0</v>
      </c>
      <c r="BL248" s="18" t="s">
        <v>225</v>
      </c>
      <c r="BM248" s="181" t="s">
        <v>353</v>
      </c>
    </row>
    <row r="249" s="14" customFormat="1">
      <c r="A249" s="14"/>
      <c r="B249" s="191"/>
      <c r="C249" s="14"/>
      <c r="D249" s="184" t="s">
        <v>140</v>
      </c>
      <c r="E249" s="192" t="s">
        <v>1</v>
      </c>
      <c r="F249" s="193" t="s">
        <v>256</v>
      </c>
      <c r="G249" s="14"/>
      <c r="H249" s="194">
        <v>9.7669999999999995</v>
      </c>
      <c r="I249" s="195"/>
      <c r="J249" s="14"/>
      <c r="K249" s="14"/>
      <c r="L249" s="191"/>
      <c r="M249" s="196"/>
      <c r="N249" s="197"/>
      <c r="O249" s="197"/>
      <c r="P249" s="197"/>
      <c r="Q249" s="197"/>
      <c r="R249" s="197"/>
      <c r="S249" s="197"/>
      <c r="T249" s="19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192" t="s">
        <v>140</v>
      </c>
      <c r="AU249" s="192" t="s">
        <v>89</v>
      </c>
      <c r="AV249" s="14" t="s">
        <v>89</v>
      </c>
      <c r="AW249" s="14" t="s">
        <v>33</v>
      </c>
      <c r="AX249" s="14" t="s">
        <v>85</v>
      </c>
      <c r="AY249" s="192" t="s">
        <v>131</v>
      </c>
    </row>
    <row r="250" s="2" customFormat="1" ht="24.15" customHeight="1">
      <c r="A250" s="37"/>
      <c r="B250" s="168"/>
      <c r="C250" s="169" t="s">
        <v>354</v>
      </c>
      <c r="D250" s="169" t="s">
        <v>134</v>
      </c>
      <c r="E250" s="170" t="s">
        <v>355</v>
      </c>
      <c r="F250" s="171" t="s">
        <v>356</v>
      </c>
      <c r="G250" s="172" t="s">
        <v>204</v>
      </c>
      <c r="H250" s="173">
        <v>308.30000000000001</v>
      </c>
      <c r="I250" s="174"/>
      <c r="J250" s="175">
        <f>ROUND(I250*H250,2)</f>
        <v>0</v>
      </c>
      <c r="K250" s="176"/>
      <c r="L250" s="38"/>
      <c r="M250" s="177" t="s">
        <v>1</v>
      </c>
      <c r="N250" s="178" t="s">
        <v>43</v>
      </c>
      <c r="O250" s="76"/>
      <c r="P250" s="179">
        <f>O250*H250</f>
        <v>0</v>
      </c>
      <c r="Q250" s="179">
        <v>0</v>
      </c>
      <c r="R250" s="179">
        <f>Q250*H250</f>
        <v>0</v>
      </c>
      <c r="S250" s="179">
        <v>0.017000000000000001</v>
      </c>
      <c r="T250" s="180">
        <f>S250*H250</f>
        <v>5.2411000000000003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1" t="s">
        <v>225</v>
      </c>
      <c r="AT250" s="181" t="s">
        <v>134</v>
      </c>
      <c r="AU250" s="181" t="s">
        <v>89</v>
      </c>
      <c r="AY250" s="18" t="s">
        <v>131</v>
      </c>
      <c r="BE250" s="182">
        <f>IF(N250="základní",J250,0)</f>
        <v>0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18" t="s">
        <v>89</v>
      </c>
      <c r="BK250" s="182">
        <f>ROUND(I250*H250,2)</f>
        <v>0</v>
      </c>
      <c r="BL250" s="18" t="s">
        <v>225</v>
      </c>
      <c r="BM250" s="181" t="s">
        <v>357</v>
      </c>
    </row>
    <row r="251" s="13" customFormat="1">
      <c r="A251" s="13"/>
      <c r="B251" s="183"/>
      <c r="C251" s="13"/>
      <c r="D251" s="184" t="s">
        <v>140</v>
      </c>
      <c r="E251" s="185" t="s">
        <v>1</v>
      </c>
      <c r="F251" s="186" t="s">
        <v>358</v>
      </c>
      <c r="G251" s="13"/>
      <c r="H251" s="185" t="s">
        <v>1</v>
      </c>
      <c r="I251" s="187"/>
      <c r="J251" s="13"/>
      <c r="K251" s="13"/>
      <c r="L251" s="183"/>
      <c r="M251" s="188"/>
      <c r="N251" s="189"/>
      <c r="O251" s="189"/>
      <c r="P251" s="189"/>
      <c r="Q251" s="189"/>
      <c r="R251" s="189"/>
      <c r="S251" s="189"/>
      <c r="T251" s="19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5" t="s">
        <v>140</v>
      </c>
      <c r="AU251" s="185" t="s">
        <v>89</v>
      </c>
      <c r="AV251" s="13" t="s">
        <v>85</v>
      </c>
      <c r="AW251" s="13" t="s">
        <v>33</v>
      </c>
      <c r="AX251" s="13" t="s">
        <v>77</v>
      </c>
      <c r="AY251" s="185" t="s">
        <v>131</v>
      </c>
    </row>
    <row r="252" s="14" customFormat="1">
      <c r="A252" s="14"/>
      <c r="B252" s="191"/>
      <c r="C252" s="14"/>
      <c r="D252" s="184" t="s">
        <v>140</v>
      </c>
      <c r="E252" s="192" t="s">
        <v>1</v>
      </c>
      <c r="F252" s="193" t="s">
        <v>347</v>
      </c>
      <c r="G252" s="14"/>
      <c r="H252" s="194">
        <v>91.200000000000003</v>
      </c>
      <c r="I252" s="195"/>
      <c r="J252" s="14"/>
      <c r="K252" s="14"/>
      <c r="L252" s="191"/>
      <c r="M252" s="196"/>
      <c r="N252" s="197"/>
      <c r="O252" s="197"/>
      <c r="P252" s="197"/>
      <c r="Q252" s="197"/>
      <c r="R252" s="197"/>
      <c r="S252" s="197"/>
      <c r="T252" s="19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192" t="s">
        <v>140</v>
      </c>
      <c r="AU252" s="192" t="s">
        <v>89</v>
      </c>
      <c r="AV252" s="14" t="s">
        <v>89</v>
      </c>
      <c r="AW252" s="14" t="s">
        <v>33</v>
      </c>
      <c r="AX252" s="14" t="s">
        <v>77</v>
      </c>
      <c r="AY252" s="192" t="s">
        <v>131</v>
      </c>
    </row>
    <row r="253" s="14" customFormat="1">
      <c r="A253" s="14"/>
      <c r="B253" s="191"/>
      <c r="C253" s="14"/>
      <c r="D253" s="184" t="s">
        <v>140</v>
      </c>
      <c r="E253" s="192" t="s">
        <v>1</v>
      </c>
      <c r="F253" s="193" t="s">
        <v>348</v>
      </c>
      <c r="G253" s="14"/>
      <c r="H253" s="194">
        <v>88.599999999999994</v>
      </c>
      <c r="I253" s="195"/>
      <c r="J253" s="14"/>
      <c r="K253" s="14"/>
      <c r="L253" s="191"/>
      <c r="M253" s="196"/>
      <c r="N253" s="197"/>
      <c r="O253" s="197"/>
      <c r="P253" s="197"/>
      <c r="Q253" s="197"/>
      <c r="R253" s="197"/>
      <c r="S253" s="197"/>
      <c r="T253" s="19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92" t="s">
        <v>140</v>
      </c>
      <c r="AU253" s="192" t="s">
        <v>89</v>
      </c>
      <c r="AV253" s="14" t="s">
        <v>89</v>
      </c>
      <c r="AW253" s="14" t="s">
        <v>33</v>
      </c>
      <c r="AX253" s="14" t="s">
        <v>77</v>
      </c>
      <c r="AY253" s="192" t="s">
        <v>131</v>
      </c>
    </row>
    <row r="254" s="14" customFormat="1">
      <c r="A254" s="14"/>
      <c r="B254" s="191"/>
      <c r="C254" s="14"/>
      <c r="D254" s="184" t="s">
        <v>140</v>
      </c>
      <c r="E254" s="192" t="s">
        <v>1</v>
      </c>
      <c r="F254" s="193" t="s">
        <v>349</v>
      </c>
      <c r="G254" s="14"/>
      <c r="H254" s="194">
        <v>128.5</v>
      </c>
      <c r="I254" s="195"/>
      <c r="J254" s="14"/>
      <c r="K254" s="14"/>
      <c r="L254" s="191"/>
      <c r="M254" s="196"/>
      <c r="N254" s="197"/>
      <c r="O254" s="197"/>
      <c r="P254" s="197"/>
      <c r="Q254" s="197"/>
      <c r="R254" s="197"/>
      <c r="S254" s="197"/>
      <c r="T254" s="19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2" t="s">
        <v>140</v>
      </c>
      <c r="AU254" s="192" t="s">
        <v>89</v>
      </c>
      <c r="AV254" s="14" t="s">
        <v>89</v>
      </c>
      <c r="AW254" s="14" t="s">
        <v>33</v>
      </c>
      <c r="AX254" s="14" t="s">
        <v>77</v>
      </c>
      <c r="AY254" s="192" t="s">
        <v>131</v>
      </c>
    </row>
    <row r="255" s="15" customFormat="1">
      <c r="A255" s="15"/>
      <c r="B255" s="199"/>
      <c r="C255" s="15"/>
      <c r="D255" s="184" t="s">
        <v>140</v>
      </c>
      <c r="E255" s="200" t="s">
        <v>1</v>
      </c>
      <c r="F255" s="201" t="s">
        <v>146</v>
      </c>
      <c r="G255" s="15"/>
      <c r="H255" s="202">
        <v>308.30000000000001</v>
      </c>
      <c r="I255" s="203"/>
      <c r="J255" s="15"/>
      <c r="K255" s="15"/>
      <c r="L255" s="199"/>
      <c r="M255" s="204"/>
      <c r="N255" s="205"/>
      <c r="O255" s="205"/>
      <c r="P255" s="205"/>
      <c r="Q255" s="205"/>
      <c r="R255" s="205"/>
      <c r="S255" s="205"/>
      <c r="T255" s="20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00" t="s">
        <v>140</v>
      </c>
      <c r="AU255" s="200" t="s">
        <v>89</v>
      </c>
      <c r="AV255" s="15" t="s">
        <v>138</v>
      </c>
      <c r="AW255" s="15" t="s">
        <v>33</v>
      </c>
      <c r="AX255" s="15" t="s">
        <v>85</v>
      </c>
      <c r="AY255" s="200" t="s">
        <v>131</v>
      </c>
    </row>
    <row r="256" s="2" customFormat="1" ht="24.15" customHeight="1">
      <c r="A256" s="37"/>
      <c r="B256" s="168"/>
      <c r="C256" s="169" t="s">
        <v>359</v>
      </c>
      <c r="D256" s="169" t="s">
        <v>134</v>
      </c>
      <c r="E256" s="170" t="s">
        <v>360</v>
      </c>
      <c r="F256" s="171" t="s">
        <v>361</v>
      </c>
      <c r="G256" s="172" t="s">
        <v>248</v>
      </c>
      <c r="H256" s="218"/>
      <c r="I256" s="174"/>
      <c r="J256" s="175">
        <f>ROUND(I256*H256,2)</f>
        <v>0</v>
      </c>
      <c r="K256" s="176"/>
      <c r="L256" s="38"/>
      <c r="M256" s="177" t="s">
        <v>1</v>
      </c>
      <c r="N256" s="178" t="s">
        <v>43</v>
      </c>
      <c r="O256" s="76"/>
      <c r="P256" s="179">
        <f>O256*H256</f>
        <v>0</v>
      </c>
      <c r="Q256" s="179">
        <v>0</v>
      </c>
      <c r="R256" s="179">
        <f>Q256*H256</f>
        <v>0</v>
      </c>
      <c r="S256" s="179">
        <v>0</v>
      </c>
      <c r="T256" s="18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1" t="s">
        <v>225</v>
      </c>
      <c r="AT256" s="181" t="s">
        <v>134</v>
      </c>
      <c r="AU256" s="181" t="s">
        <v>89</v>
      </c>
      <c r="AY256" s="18" t="s">
        <v>131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18" t="s">
        <v>89</v>
      </c>
      <c r="BK256" s="182">
        <f>ROUND(I256*H256,2)</f>
        <v>0</v>
      </c>
      <c r="BL256" s="18" t="s">
        <v>225</v>
      </c>
      <c r="BM256" s="181" t="s">
        <v>362</v>
      </c>
    </row>
    <row r="257" s="12" customFormat="1" ht="22.8" customHeight="1">
      <c r="A257" s="12"/>
      <c r="B257" s="155"/>
      <c r="C257" s="12"/>
      <c r="D257" s="156" t="s">
        <v>76</v>
      </c>
      <c r="E257" s="166" t="s">
        <v>363</v>
      </c>
      <c r="F257" s="166" t="s">
        <v>364</v>
      </c>
      <c r="G257" s="12"/>
      <c r="H257" s="12"/>
      <c r="I257" s="158"/>
      <c r="J257" s="167">
        <f>BK257</f>
        <v>0</v>
      </c>
      <c r="K257" s="12"/>
      <c r="L257" s="155"/>
      <c r="M257" s="160"/>
      <c r="N257" s="161"/>
      <c r="O257" s="161"/>
      <c r="P257" s="162">
        <f>SUM(P258:P264)</f>
        <v>0</v>
      </c>
      <c r="Q257" s="161"/>
      <c r="R257" s="162">
        <f>SUM(R258:R264)</f>
        <v>0.30850030000000001</v>
      </c>
      <c r="S257" s="161"/>
      <c r="T257" s="163">
        <f>SUM(T258:T264)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56" t="s">
        <v>89</v>
      </c>
      <c r="AT257" s="164" t="s">
        <v>76</v>
      </c>
      <c r="AU257" s="164" t="s">
        <v>85</v>
      </c>
      <c r="AY257" s="156" t="s">
        <v>131</v>
      </c>
      <c r="BK257" s="165">
        <f>SUM(BK258:BK264)</f>
        <v>0</v>
      </c>
    </row>
    <row r="258" s="2" customFormat="1" ht="37.8" customHeight="1">
      <c r="A258" s="37"/>
      <c r="B258" s="168"/>
      <c r="C258" s="169" t="s">
        <v>365</v>
      </c>
      <c r="D258" s="169" t="s">
        <v>134</v>
      </c>
      <c r="E258" s="170" t="s">
        <v>366</v>
      </c>
      <c r="F258" s="171" t="s">
        <v>367</v>
      </c>
      <c r="G258" s="172" t="s">
        <v>137</v>
      </c>
      <c r="H258" s="173">
        <v>10.227</v>
      </c>
      <c r="I258" s="174"/>
      <c r="J258" s="175">
        <f>ROUND(I258*H258,2)</f>
        <v>0</v>
      </c>
      <c r="K258" s="176"/>
      <c r="L258" s="38"/>
      <c r="M258" s="177" t="s">
        <v>1</v>
      </c>
      <c r="N258" s="178" t="s">
        <v>43</v>
      </c>
      <c r="O258" s="76"/>
      <c r="P258" s="179">
        <f>O258*H258</f>
        <v>0</v>
      </c>
      <c r="Q258" s="179">
        <v>0.028500000000000001</v>
      </c>
      <c r="R258" s="179">
        <f>Q258*H258</f>
        <v>0.29146949999999999</v>
      </c>
      <c r="S258" s="179">
        <v>0</v>
      </c>
      <c r="T258" s="18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1" t="s">
        <v>225</v>
      </c>
      <c r="AT258" s="181" t="s">
        <v>134</v>
      </c>
      <c r="AU258" s="181" t="s">
        <v>89</v>
      </c>
      <c r="AY258" s="18" t="s">
        <v>131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8" t="s">
        <v>89</v>
      </c>
      <c r="BK258" s="182">
        <f>ROUND(I258*H258,2)</f>
        <v>0</v>
      </c>
      <c r="BL258" s="18" t="s">
        <v>225</v>
      </c>
      <c r="BM258" s="181" t="s">
        <v>368</v>
      </c>
    </row>
    <row r="259" s="14" customFormat="1">
      <c r="A259" s="14"/>
      <c r="B259" s="191"/>
      <c r="C259" s="14"/>
      <c r="D259" s="184" t="s">
        <v>140</v>
      </c>
      <c r="E259" s="192" t="s">
        <v>1</v>
      </c>
      <c r="F259" s="193" t="s">
        <v>369</v>
      </c>
      <c r="G259" s="14"/>
      <c r="H259" s="194">
        <v>10.227</v>
      </c>
      <c r="I259" s="195"/>
      <c r="J259" s="14"/>
      <c r="K259" s="14"/>
      <c r="L259" s="191"/>
      <c r="M259" s="196"/>
      <c r="N259" s="197"/>
      <c r="O259" s="197"/>
      <c r="P259" s="197"/>
      <c r="Q259" s="197"/>
      <c r="R259" s="197"/>
      <c r="S259" s="197"/>
      <c r="T259" s="19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192" t="s">
        <v>140</v>
      </c>
      <c r="AU259" s="192" t="s">
        <v>89</v>
      </c>
      <c r="AV259" s="14" t="s">
        <v>89</v>
      </c>
      <c r="AW259" s="14" t="s">
        <v>33</v>
      </c>
      <c r="AX259" s="14" t="s">
        <v>85</v>
      </c>
      <c r="AY259" s="192" t="s">
        <v>131</v>
      </c>
    </row>
    <row r="260" s="2" customFormat="1" ht="21.75" customHeight="1">
      <c r="A260" s="37"/>
      <c r="B260" s="168"/>
      <c r="C260" s="169" t="s">
        <v>370</v>
      </c>
      <c r="D260" s="169" t="s">
        <v>134</v>
      </c>
      <c r="E260" s="170" t="s">
        <v>371</v>
      </c>
      <c r="F260" s="171" t="s">
        <v>372</v>
      </c>
      <c r="G260" s="172" t="s">
        <v>137</v>
      </c>
      <c r="H260" s="173">
        <v>20.454000000000001</v>
      </c>
      <c r="I260" s="174"/>
      <c r="J260" s="175">
        <f>ROUND(I260*H260,2)</f>
        <v>0</v>
      </c>
      <c r="K260" s="176"/>
      <c r="L260" s="38"/>
      <c r="M260" s="177" t="s">
        <v>1</v>
      </c>
      <c r="N260" s="178" t="s">
        <v>43</v>
      </c>
      <c r="O260" s="76"/>
      <c r="P260" s="179">
        <f>O260*H260</f>
        <v>0</v>
      </c>
      <c r="Q260" s="179">
        <v>0.00020000000000000001</v>
      </c>
      <c r="R260" s="179">
        <f>Q260*H260</f>
        <v>0.0040908000000000003</v>
      </c>
      <c r="S260" s="179">
        <v>0</v>
      </c>
      <c r="T260" s="180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1" t="s">
        <v>225</v>
      </c>
      <c r="AT260" s="181" t="s">
        <v>134</v>
      </c>
      <c r="AU260" s="181" t="s">
        <v>89</v>
      </c>
      <c r="AY260" s="18" t="s">
        <v>131</v>
      </c>
      <c r="BE260" s="182">
        <f>IF(N260="základní",J260,0)</f>
        <v>0</v>
      </c>
      <c r="BF260" s="182">
        <f>IF(N260="snížená",J260,0)</f>
        <v>0</v>
      </c>
      <c r="BG260" s="182">
        <f>IF(N260="zákl. přenesená",J260,0)</f>
        <v>0</v>
      </c>
      <c r="BH260" s="182">
        <f>IF(N260="sníž. přenesená",J260,0)</f>
        <v>0</v>
      </c>
      <c r="BI260" s="182">
        <f>IF(N260="nulová",J260,0)</f>
        <v>0</v>
      </c>
      <c r="BJ260" s="18" t="s">
        <v>89</v>
      </c>
      <c r="BK260" s="182">
        <f>ROUND(I260*H260,2)</f>
        <v>0</v>
      </c>
      <c r="BL260" s="18" t="s">
        <v>225</v>
      </c>
      <c r="BM260" s="181" t="s">
        <v>373</v>
      </c>
    </row>
    <row r="261" s="14" customFormat="1">
      <c r="A261" s="14"/>
      <c r="B261" s="191"/>
      <c r="C261" s="14"/>
      <c r="D261" s="184" t="s">
        <v>140</v>
      </c>
      <c r="E261" s="192" t="s">
        <v>1</v>
      </c>
      <c r="F261" s="193" t="s">
        <v>374</v>
      </c>
      <c r="G261" s="14"/>
      <c r="H261" s="194">
        <v>20.454000000000001</v>
      </c>
      <c r="I261" s="195"/>
      <c r="J261" s="14"/>
      <c r="K261" s="14"/>
      <c r="L261" s="191"/>
      <c r="M261" s="196"/>
      <c r="N261" s="197"/>
      <c r="O261" s="197"/>
      <c r="P261" s="197"/>
      <c r="Q261" s="197"/>
      <c r="R261" s="197"/>
      <c r="S261" s="197"/>
      <c r="T261" s="19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192" t="s">
        <v>140</v>
      </c>
      <c r="AU261" s="192" t="s">
        <v>89</v>
      </c>
      <c r="AV261" s="14" t="s">
        <v>89</v>
      </c>
      <c r="AW261" s="14" t="s">
        <v>33</v>
      </c>
      <c r="AX261" s="14" t="s">
        <v>85</v>
      </c>
      <c r="AY261" s="192" t="s">
        <v>131</v>
      </c>
    </row>
    <row r="262" s="2" customFormat="1" ht="16.5" customHeight="1">
      <c r="A262" s="37"/>
      <c r="B262" s="168"/>
      <c r="C262" s="169" t="s">
        <v>375</v>
      </c>
      <c r="D262" s="169" t="s">
        <v>134</v>
      </c>
      <c r="E262" s="170" t="s">
        <v>376</v>
      </c>
      <c r="F262" s="171" t="s">
        <v>377</v>
      </c>
      <c r="G262" s="172" t="s">
        <v>378</v>
      </c>
      <c r="H262" s="173">
        <v>1</v>
      </c>
      <c r="I262" s="174"/>
      <c r="J262" s="175">
        <f>ROUND(I262*H262,2)</f>
        <v>0</v>
      </c>
      <c r="K262" s="176"/>
      <c r="L262" s="38"/>
      <c r="M262" s="177" t="s">
        <v>1</v>
      </c>
      <c r="N262" s="178" t="s">
        <v>43</v>
      </c>
      <c r="O262" s="76"/>
      <c r="P262" s="179">
        <f>O262*H262</f>
        <v>0</v>
      </c>
      <c r="Q262" s="179">
        <v>0.00022000000000000001</v>
      </c>
      <c r="R262" s="179">
        <f>Q262*H262</f>
        <v>0.00022000000000000001</v>
      </c>
      <c r="S262" s="179">
        <v>0</v>
      </c>
      <c r="T262" s="180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1" t="s">
        <v>225</v>
      </c>
      <c r="AT262" s="181" t="s">
        <v>134</v>
      </c>
      <c r="AU262" s="181" t="s">
        <v>89</v>
      </c>
      <c r="AY262" s="18" t="s">
        <v>131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8" t="s">
        <v>89</v>
      </c>
      <c r="BK262" s="182">
        <f>ROUND(I262*H262,2)</f>
        <v>0</v>
      </c>
      <c r="BL262" s="18" t="s">
        <v>225</v>
      </c>
      <c r="BM262" s="181" t="s">
        <v>379</v>
      </c>
    </row>
    <row r="263" s="2" customFormat="1" ht="33" customHeight="1">
      <c r="A263" s="37"/>
      <c r="B263" s="168"/>
      <c r="C263" s="207" t="s">
        <v>380</v>
      </c>
      <c r="D263" s="207" t="s">
        <v>239</v>
      </c>
      <c r="E263" s="208" t="s">
        <v>381</v>
      </c>
      <c r="F263" s="209" t="s">
        <v>382</v>
      </c>
      <c r="G263" s="210" t="s">
        <v>378</v>
      </c>
      <c r="H263" s="211">
        <v>1</v>
      </c>
      <c r="I263" s="212"/>
      <c r="J263" s="213">
        <f>ROUND(I263*H263,2)</f>
        <v>0</v>
      </c>
      <c r="K263" s="214"/>
      <c r="L263" s="215"/>
      <c r="M263" s="216" t="s">
        <v>1</v>
      </c>
      <c r="N263" s="217" t="s">
        <v>43</v>
      </c>
      <c r="O263" s="76"/>
      <c r="P263" s="179">
        <f>O263*H263</f>
        <v>0</v>
      </c>
      <c r="Q263" s="179">
        <v>0.01272</v>
      </c>
      <c r="R263" s="179">
        <f>Q263*H263</f>
        <v>0.01272</v>
      </c>
      <c r="S263" s="179">
        <v>0</v>
      </c>
      <c r="T263" s="18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1" t="s">
        <v>242</v>
      </c>
      <c r="AT263" s="181" t="s">
        <v>239</v>
      </c>
      <c r="AU263" s="181" t="s">
        <v>89</v>
      </c>
      <c r="AY263" s="18" t="s">
        <v>131</v>
      </c>
      <c r="BE263" s="182">
        <f>IF(N263="základní",J263,0)</f>
        <v>0</v>
      </c>
      <c r="BF263" s="182">
        <f>IF(N263="snížená",J263,0)</f>
        <v>0</v>
      </c>
      <c r="BG263" s="182">
        <f>IF(N263="zákl. přenesená",J263,0)</f>
        <v>0</v>
      </c>
      <c r="BH263" s="182">
        <f>IF(N263="sníž. přenesená",J263,0)</f>
        <v>0</v>
      </c>
      <c r="BI263" s="182">
        <f>IF(N263="nulová",J263,0)</f>
        <v>0</v>
      </c>
      <c r="BJ263" s="18" t="s">
        <v>89</v>
      </c>
      <c r="BK263" s="182">
        <f>ROUND(I263*H263,2)</f>
        <v>0</v>
      </c>
      <c r="BL263" s="18" t="s">
        <v>225</v>
      </c>
      <c r="BM263" s="181" t="s">
        <v>383</v>
      </c>
    </row>
    <row r="264" s="2" customFormat="1" ht="24.15" customHeight="1">
      <c r="A264" s="37"/>
      <c r="B264" s="168"/>
      <c r="C264" s="169" t="s">
        <v>384</v>
      </c>
      <c r="D264" s="169" t="s">
        <v>134</v>
      </c>
      <c r="E264" s="170" t="s">
        <v>385</v>
      </c>
      <c r="F264" s="171" t="s">
        <v>386</v>
      </c>
      <c r="G264" s="172" t="s">
        <v>248</v>
      </c>
      <c r="H264" s="218"/>
      <c r="I264" s="174"/>
      <c r="J264" s="175">
        <f>ROUND(I264*H264,2)</f>
        <v>0</v>
      </c>
      <c r="K264" s="176"/>
      <c r="L264" s="38"/>
      <c r="M264" s="177" t="s">
        <v>1</v>
      </c>
      <c r="N264" s="178" t="s">
        <v>43</v>
      </c>
      <c r="O264" s="76"/>
      <c r="P264" s="179">
        <f>O264*H264</f>
        <v>0</v>
      </c>
      <c r="Q264" s="179">
        <v>0</v>
      </c>
      <c r="R264" s="179">
        <f>Q264*H264</f>
        <v>0</v>
      </c>
      <c r="S264" s="179">
        <v>0</v>
      </c>
      <c r="T264" s="18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1" t="s">
        <v>225</v>
      </c>
      <c r="AT264" s="181" t="s">
        <v>134</v>
      </c>
      <c r="AU264" s="181" t="s">
        <v>89</v>
      </c>
      <c r="AY264" s="18" t="s">
        <v>131</v>
      </c>
      <c r="BE264" s="182">
        <f>IF(N264="základní",J264,0)</f>
        <v>0</v>
      </c>
      <c r="BF264" s="182">
        <f>IF(N264="snížená",J264,0)</f>
        <v>0</v>
      </c>
      <c r="BG264" s="182">
        <f>IF(N264="zákl. přenesená",J264,0)</f>
        <v>0</v>
      </c>
      <c r="BH264" s="182">
        <f>IF(N264="sníž. přenesená",J264,0)</f>
        <v>0</v>
      </c>
      <c r="BI264" s="182">
        <f>IF(N264="nulová",J264,0)</f>
        <v>0</v>
      </c>
      <c r="BJ264" s="18" t="s">
        <v>89</v>
      </c>
      <c r="BK264" s="182">
        <f>ROUND(I264*H264,2)</f>
        <v>0</v>
      </c>
      <c r="BL264" s="18" t="s">
        <v>225</v>
      </c>
      <c r="BM264" s="181" t="s">
        <v>387</v>
      </c>
    </row>
    <row r="265" s="12" customFormat="1" ht="22.8" customHeight="1">
      <c r="A265" s="12"/>
      <c r="B265" s="155"/>
      <c r="C265" s="12"/>
      <c r="D265" s="156" t="s">
        <v>76</v>
      </c>
      <c r="E265" s="166" t="s">
        <v>388</v>
      </c>
      <c r="F265" s="166" t="s">
        <v>389</v>
      </c>
      <c r="G265" s="12"/>
      <c r="H265" s="12"/>
      <c r="I265" s="158"/>
      <c r="J265" s="167">
        <f>BK265</f>
        <v>0</v>
      </c>
      <c r="K265" s="12"/>
      <c r="L265" s="155"/>
      <c r="M265" s="160"/>
      <c r="N265" s="161"/>
      <c r="O265" s="161"/>
      <c r="P265" s="162">
        <f>SUM(P266:P297)</f>
        <v>0</v>
      </c>
      <c r="Q265" s="161"/>
      <c r="R265" s="162">
        <f>SUM(R266:R297)</f>
        <v>1.5890406399999999</v>
      </c>
      <c r="S265" s="161"/>
      <c r="T265" s="163">
        <f>SUM(T266:T297)</f>
        <v>3.0340501600000001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56" t="s">
        <v>89</v>
      </c>
      <c r="AT265" s="164" t="s">
        <v>76</v>
      </c>
      <c r="AU265" s="164" t="s">
        <v>85</v>
      </c>
      <c r="AY265" s="156" t="s">
        <v>131</v>
      </c>
      <c r="BK265" s="165">
        <f>SUM(BK266:BK297)</f>
        <v>0</v>
      </c>
    </row>
    <row r="266" s="2" customFormat="1" ht="16.5" customHeight="1">
      <c r="A266" s="37"/>
      <c r="B266" s="168"/>
      <c r="C266" s="169" t="s">
        <v>390</v>
      </c>
      <c r="D266" s="169" t="s">
        <v>134</v>
      </c>
      <c r="E266" s="170" t="s">
        <v>391</v>
      </c>
      <c r="F266" s="171" t="s">
        <v>392</v>
      </c>
      <c r="G266" s="172" t="s">
        <v>137</v>
      </c>
      <c r="H266" s="173">
        <v>443.904</v>
      </c>
      <c r="I266" s="174"/>
      <c r="J266" s="175">
        <f>ROUND(I266*H266,2)</f>
        <v>0</v>
      </c>
      <c r="K266" s="176"/>
      <c r="L266" s="38"/>
      <c r="M266" s="177" t="s">
        <v>1</v>
      </c>
      <c r="N266" s="178" t="s">
        <v>43</v>
      </c>
      <c r="O266" s="76"/>
      <c r="P266" s="179">
        <f>O266*H266</f>
        <v>0</v>
      </c>
      <c r="Q266" s="179">
        <v>0</v>
      </c>
      <c r="R266" s="179">
        <f>Q266*H266</f>
        <v>0</v>
      </c>
      <c r="S266" s="179">
        <v>0.00594</v>
      </c>
      <c r="T266" s="180">
        <f>S266*H266</f>
        <v>2.6367897600000001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1" t="s">
        <v>225</v>
      </c>
      <c r="AT266" s="181" t="s">
        <v>134</v>
      </c>
      <c r="AU266" s="181" t="s">
        <v>89</v>
      </c>
      <c r="AY266" s="18" t="s">
        <v>131</v>
      </c>
      <c r="BE266" s="182">
        <f>IF(N266="základní",J266,0)</f>
        <v>0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18" t="s">
        <v>89</v>
      </c>
      <c r="BK266" s="182">
        <f>ROUND(I266*H266,2)</f>
        <v>0</v>
      </c>
      <c r="BL266" s="18" t="s">
        <v>225</v>
      </c>
      <c r="BM266" s="181" t="s">
        <v>393</v>
      </c>
    </row>
    <row r="267" s="14" customFormat="1">
      <c r="A267" s="14"/>
      <c r="B267" s="191"/>
      <c r="C267" s="14"/>
      <c r="D267" s="184" t="s">
        <v>140</v>
      </c>
      <c r="E267" s="192" t="s">
        <v>1</v>
      </c>
      <c r="F267" s="193" t="s">
        <v>90</v>
      </c>
      <c r="G267" s="14"/>
      <c r="H267" s="194">
        <v>443.904</v>
      </c>
      <c r="I267" s="195"/>
      <c r="J267" s="14"/>
      <c r="K267" s="14"/>
      <c r="L267" s="191"/>
      <c r="M267" s="196"/>
      <c r="N267" s="197"/>
      <c r="O267" s="197"/>
      <c r="P267" s="197"/>
      <c r="Q267" s="197"/>
      <c r="R267" s="197"/>
      <c r="S267" s="197"/>
      <c r="T267" s="19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192" t="s">
        <v>140</v>
      </c>
      <c r="AU267" s="192" t="s">
        <v>89</v>
      </c>
      <c r="AV267" s="14" t="s">
        <v>89</v>
      </c>
      <c r="AW267" s="14" t="s">
        <v>33</v>
      </c>
      <c r="AX267" s="14" t="s">
        <v>85</v>
      </c>
      <c r="AY267" s="192" t="s">
        <v>131</v>
      </c>
    </row>
    <row r="268" s="2" customFormat="1" ht="24.15" customHeight="1">
      <c r="A268" s="37"/>
      <c r="B268" s="168"/>
      <c r="C268" s="169" t="s">
        <v>394</v>
      </c>
      <c r="D268" s="169" t="s">
        <v>134</v>
      </c>
      <c r="E268" s="170" t="s">
        <v>395</v>
      </c>
      <c r="F268" s="171" t="s">
        <v>396</v>
      </c>
      <c r="G268" s="172" t="s">
        <v>204</v>
      </c>
      <c r="H268" s="173">
        <v>22.48</v>
      </c>
      <c r="I268" s="174"/>
      <c r="J268" s="175">
        <f>ROUND(I268*H268,2)</f>
        <v>0</v>
      </c>
      <c r="K268" s="176"/>
      <c r="L268" s="38"/>
      <c r="M268" s="177" t="s">
        <v>1</v>
      </c>
      <c r="N268" s="178" t="s">
        <v>43</v>
      </c>
      <c r="O268" s="76"/>
      <c r="P268" s="179">
        <f>O268*H268</f>
        <v>0</v>
      </c>
      <c r="Q268" s="179">
        <v>0</v>
      </c>
      <c r="R268" s="179">
        <f>Q268*H268</f>
        <v>0</v>
      </c>
      <c r="S268" s="179">
        <v>0.0033800000000000002</v>
      </c>
      <c r="T268" s="180">
        <f>S268*H268</f>
        <v>0.075982400000000005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1" t="s">
        <v>225</v>
      </c>
      <c r="AT268" s="181" t="s">
        <v>134</v>
      </c>
      <c r="AU268" s="181" t="s">
        <v>89</v>
      </c>
      <c r="AY268" s="18" t="s">
        <v>131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18" t="s">
        <v>89</v>
      </c>
      <c r="BK268" s="182">
        <f>ROUND(I268*H268,2)</f>
        <v>0</v>
      </c>
      <c r="BL268" s="18" t="s">
        <v>225</v>
      </c>
      <c r="BM268" s="181" t="s">
        <v>397</v>
      </c>
    </row>
    <row r="269" s="2" customFormat="1" ht="21.75" customHeight="1">
      <c r="A269" s="37"/>
      <c r="B269" s="168"/>
      <c r="C269" s="169" t="s">
        <v>398</v>
      </c>
      <c r="D269" s="169" t="s">
        <v>134</v>
      </c>
      <c r="E269" s="170" t="s">
        <v>399</v>
      </c>
      <c r="F269" s="171" t="s">
        <v>400</v>
      </c>
      <c r="G269" s="172" t="s">
        <v>137</v>
      </c>
      <c r="H269" s="173">
        <v>443.904</v>
      </c>
      <c r="I269" s="174"/>
      <c r="J269" s="175">
        <f>ROUND(I269*H269,2)</f>
        <v>0</v>
      </c>
      <c r="K269" s="176"/>
      <c r="L269" s="38"/>
      <c r="M269" s="177" t="s">
        <v>1</v>
      </c>
      <c r="N269" s="178" t="s">
        <v>43</v>
      </c>
      <c r="O269" s="76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1" t="s">
        <v>225</v>
      </c>
      <c r="AT269" s="181" t="s">
        <v>134</v>
      </c>
      <c r="AU269" s="181" t="s">
        <v>89</v>
      </c>
      <c r="AY269" s="18" t="s">
        <v>131</v>
      </c>
      <c r="BE269" s="182">
        <f>IF(N269="základní",J269,0)</f>
        <v>0</v>
      </c>
      <c r="BF269" s="182">
        <f>IF(N269="snížená",J269,0)</f>
        <v>0</v>
      </c>
      <c r="BG269" s="182">
        <f>IF(N269="zákl. přenesená",J269,0)</f>
        <v>0</v>
      </c>
      <c r="BH269" s="182">
        <f>IF(N269="sníž. přenesená",J269,0)</f>
        <v>0</v>
      </c>
      <c r="BI269" s="182">
        <f>IF(N269="nulová",J269,0)</f>
        <v>0</v>
      </c>
      <c r="BJ269" s="18" t="s">
        <v>89</v>
      </c>
      <c r="BK269" s="182">
        <f>ROUND(I269*H269,2)</f>
        <v>0</v>
      </c>
      <c r="BL269" s="18" t="s">
        <v>225</v>
      </c>
      <c r="BM269" s="181" t="s">
        <v>401</v>
      </c>
    </row>
    <row r="270" s="14" customFormat="1">
      <c r="A270" s="14"/>
      <c r="B270" s="191"/>
      <c r="C270" s="14"/>
      <c r="D270" s="184" t="s">
        <v>140</v>
      </c>
      <c r="E270" s="192" t="s">
        <v>1</v>
      </c>
      <c r="F270" s="193" t="s">
        <v>90</v>
      </c>
      <c r="G270" s="14"/>
      <c r="H270" s="194">
        <v>443.904</v>
      </c>
      <c r="I270" s="195"/>
      <c r="J270" s="14"/>
      <c r="K270" s="14"/>
      <c r="L270" s="191"/>
      <c r="M270" s="196"/>
      <c r="N270" s="197"/>
      <c r="O270" s="197"/>
      <c r="P270" s="197"/>
      <c r="Q270" s="197"/>
      <c r="R270" s="197"/>
      <c r="S270" s="197"/>
      <c r="T270" s="19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92" t="s">
        <v>140</v>
      </c>
      <c r="AU270" s="192" t="s">
        <v>89</v>
      </c>
      <c r="AV270" s="14" t="s">
        <v>89</v>
      </c>
      <c r="AW270" s="14" t="s">
        <v>33</v>
      </c>
      <c r="AX270" s="14" t="s">
        <v>85</v>
      </c>
      <c r="AY270" s="192" t="s">
        <v>131</v>
      </c>
    </row>
    <row r="271" s="2" customFormat="1" ht="44.25" customHeight="1">
      <c r="A271" s="37"/>
      <c r="B271" s="168"/>
      <c r="C271" s="207" t="s">
        <v>402</v>
      </c>
      <c r="D271" s="207" t="s">
        <v>239</v>
      </c>
      <c r="E271" s="208" t="s">
        <v>403</v>
      </c>
      <c r="F271" s="209" t="s">
        <v>404</v>
      </c>
      <c r="G271" s="210" t="s">
        <v>137</v>
      </c>
      <c r="H271" s="211">
        <v>510.49000000000001</v>
      </c>
      <c r="I271" s="212"/>
      <c r="J271" s="213">
        <f>ROUND(I271*H271,2)</f>
        <v>0</v>
      </c>
      <c r="K271" s="214"/>
      <c r="L271" s="215"/>
      <c r="M271" s="216" t="s">
        <v>1</v>
      </c>
      <c r="N271" s="217" t="s">
        <v>43</v>
      </c>
      <c r="O271" s="76"/>
      <c r="P271" s="179">
        <f>O271*H271</f>
        <v>0</v>
      </c>
      <c r="Q271" s="179">
        <v>0.00040000000000000002</v>
      </c>
      <c r="R271" s="179">
        <f>Q271*H271</f>
        <v>0.20419600000000002</v>
      </c>
      <c r="S271" s="179">
        <v>0</v>
      </c>
      <c r="T271" s="18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1" t="s">
        <v>242</v>
      </c>
      <c r="AT271" s="181" t="s">
        <v>239</v>
      </c>
      <c r="AU271" s="181" t="s">
        <v>89</v>
      </c>
      <c r="AY271" s="18" t="s">
        <v>131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8" t="s">
        <v>89</v>
      </c>
      <c r="BK271" s="182">
        <f>ROUND(I271*H271,2)</f>
        <v>0</v>
      </c>
      <c r="BL271" s="18" t="s">
        <v>225</v>
      </c>
      <c r="BM271" s="181" t="s">
        <v>405</v>
      </c>
    </row>
    <row r="272" s="14" customFormat="1">
      <c r="A272" s="14"/>
      <c r="B272" s="191"/>
      <c r="C272" s="14"/>
      <c r="D272" s="184" t="s">
        <v>140</v>
      </c>
      <c r="E272" s="14"/>
      <c r="F272" s="193" t="s">
        <v>406</v>
      </c>
      <c r="G272" s="14"/>
      <c r="H272" s="194">
        <v>510.49000000000001</v>
      </c>
      <c r="I272" s="195"/>
      <c r="J272" s="14"/>
      <c r="K272" s="14"/>
      <c r="L272" s="191"/>
      <c r="M272" s="196"/>
      <c r="N272" s="197"/>
      <c r="O272" s="197"/>
      <c r="P272" s="197"/>
      <c r="Q272" s="197"/>
      <c r="R272" s="197"/>
      <c r="S272" s="197"/>
      <c r="T272" s="19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192" t="s">
        <v>140</v>
      </c>
      <c r="AU272" s="192" t="s">
        <v>89</v>
      </c>
      <c r="AV272" s="14" t="s">
        <v>89</v>
      </c>
      <c r="AW272" s="14" t="s">
        <v>3</v>
      </c>
      <c r="AX272" s="14" t="s">
        <v>85</v>
      </c>
      <c r="AY272" s="192" t="s">
        <v>131</v>
      </c>
    </row>
    <row r="273" s="2" customFormat="1" ht="16.5" customHeight="1">
      <c r="A273" s="37"/>
      <c r="B273" s="168"/>
      <c r="C273" s="169" t="s">
        <v>407</v>
      </c>
      <c r="D273" s="169" t="s">
        <v>134</v>
      </c>
      <c r="E273" s="170" t="s">
        <v>408</v>
      </c>
      <c r="F273" s="171" t="s">
        <v>409</v>
      </c>
      <c r="G273" s="172" t="s">
        <v>204</v>
      </c>
      <c r="H273" s="173">
        <v>18.800000000000001</v>
      </c>
      <c r="I273" s="174"/>
      <c r="J273" s="175">
        <f>ROUND(I273*H273,2)</f>
        <v>0</v>
      </c>
      <c r="K273" s="176"/>
      <c r="L273" s="38"/>
      <c r="M273" s="177" t="s">
        <v>1</v>
      </c>
      <c r="N273" s="178" t="s">
        <v>43</v>
      </c>
      <c r="O273" s="76"/>
      <c r="P273" s="179">
        <f>O273*H273</f>
        <v>0</v>
      </c>
      <c r="Q273" s="179">
        <v>0</v>
      </c>
      <c r="R273" s="179">
        <f>Q273*H273</f>
        <v>0</v>
      </c>
      <c r="S273" s="179">
        <v>0.0016999999999999999</v>
      </c>
      <c r="T273" s="180">
        <f>S273*H273</f>
        <v>0.031960000000000002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1" t="s">
        <v>225</v>
      </c>
      <c r="AT273" s="181" t="s">
        <v>134</v>
      </c>
      <c r="AU273" s="181" t="s">
        <v>89</v>
      </c>
      <c r="AY273" s="18" t="s">
        <v>131</v>
      </c>
      <c r="BE273" s="182">
        <f>IF(N273="základní",J273,0)</f>
        <v>0</v>
      </c>
      <c r="BF273" s="182">
        <f>IF(N273="snížená",J273,0)</f>
        <v>0</v>
      </c>
      <c r="BG273" s="182">
        <f>IF(N273="zákl. přenesená",J273,0)</f>
        <v>0</v>
      </c>
      <c r="BH273" s="182">
        <f>IF(N273="sníž. přenesená",J273,0)</f>
        <v>0</v>
      </c>
      <c r="BI273" s="182">
        <f>IF(N273="nulová",J273,0)</f>
        <v>0</v>
      </c>
      <c r="BJ273" s="18" t="s">
        <v>89</v>
      </c>
      <c r="BK273" s="182">
        <f>ROUND(I273*H273,2)</f>
        <v>0</v>
      </c>
      <c r="BL273" s="18" t="s">
        <v>225</v>
      </c>
      <c r="BM273" s="181" t="s">
        <v>410</v>
      </c>
    </row>
    <row r="274" s="14" customFormat="1">
      <c r="A274" s="14"/>
      <c r="B274" s="191"/>
      <c r="C274" s="14"/>
      <c r="D274" s="184" t="s">
        <v>140</v>
      </c>
      <c r="E274" s="192" t="s">
        <v>1</v>
      </c>
      <c r="F274" s="193" t="s">
        <v>411</v>
      </c>
      <c r="G274" s="14"/>
      <c r="H274" s="194">
        <v>18.800000000000001</v>
      </c>
      <c r="I274" s="195"/>
      <c r="J274" s="14"/>
      <c r="K274" s="14"/>
      <c r="L274" s="191"/>
      <c r="M274" s="196"/>
      <c r="N274" s="197"/>
      <c r="O274" s="197"/>
      <c r="P274" s="197"/>
      <c r="Q274" s="197"/>
      <c r="R274" s="197"/>
      <c r="S274" s="197"/>
      <c r="T274" s="19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92" t="s">
        <v>140</v>
      </c>
      <c r="AU274" s="192" t="s">
        <v>89</v>
      </c>
      <c r="AV274" s="14" t="s">
        <v>89</v>
      </c>
      <c r="AW274" s="14" t="s">
        <v>33</v>
      </c>
      <c r="AX274" s="14" t="s">
        <v>85</v>
      </c>
      <c r="AY274" s="192" t="s">
        <v>131</v>
      </c>
    </row>
    <row r="275" s="2" customFormat="1" ht="16.5" customHeight="1">
      <c r="A275" s="37"/>
      <c r="B275" s="168"/>
      <c r="C275" s="169" t="s">
        <v>412</v>
      </c>
      <c r="D275" s="169" t="s">
        <v>134</v>
      </c>
      <c r="E275" s="170" t="s">
        <v>413</v>
      </c>
      <c r="F275" s="171" t="s">
        <v>414</v>
      </c>
      <c r="G275" s="172" t="s">
        <v>204</v>
      </c>
      <c r="H275" s="173">
        <v>15</v>
      </c>
      <c r="I275" s="174"/>
      <c r="J275" s="175">
        <f>ROUND(I275*H275,2)</f>
        <v>0</v>
      </c>
      <c r="K275" s="176"/>
      <c r="L275" s="38"/>
      <c r="M275" s="177" t="s">
        <v>1</v>
      </c>
      <c r="N275" s="178" t="s">
        <v>43</v>
      </c>
      <c r="O275" s="76"/>
      <c r="P275" s="179">
        <f>O275*H275</f>
        <v>0</v>
      </c>
      <c r="Q275" s="179">
        <v>0</v>
      </c>
      <c r="R275" s="179">
        <f>Q275*H275</f>
        <v>0</v>
      </c>
      <c r="S275" s="179">
        <v>0.00175</v>
      </c>
      <c r="T275" s="180">
        <f>S275*H275</f>
        <v>0.026249999999999999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1" t="s">
        <v>225</v>
      </c>
      <c r="AT275" s="181" t="s">
        <v>134</v>
      </c>
      <c r="AU275" s="181" t="s">
        <v>89</v>
      </c>
      <c r="AY275" s="18" t="s">
        <v>131</v>
      </c>
      <c r="BE275" s="182">
        <f>IF(N275="základní",J275,0)</f>
        <v>0</v>
      </c>
      <c r="BF275" s="182">
        <f>IF(N275="snížená",J275,0)</f>
        <v>0</v>
      </c>
      <c r="BG275" s="182">
        <f>IF(N275="zákl. přenesená",J275,0)</f>
        <v>0</v>
      </c>
      <c r="BH275" s="182">
        <f>IF(N275="sníž. přenesená",J275,0)</f>
        <v>0</v>
      </c>
      <c r="BI275" s="182">
        <f>IF(N275="nulová",J275,0)</f>
        <v>0</v>
      </c>
      <c r="BJ275" s="18" t="s">
        <v>89</v>
      </c>
      <c r="BK275" s="182">
        <f>ROUND(I275*H275,2)</f>
        <v>0</v>
      </c>
      <c r="BL275" s="18" t="s">
        <v>225</v>
      </c>
      <c r="BM275" s="181" t="s">
        <v>415</v>
      </c>
    </row>
    <row r="276" s="2" customFormat="1" ht="16.5" customHeight="1">
      <c r="A276" s="37"/>
      <c r="B276" s="168"/>
      <c r="C276" s="169" t="s">
        <v>416</v>
      </c>
      <c r="D276" s="169" t="s">
        <v>134</v>
      </c>
      <c r="E276" s="170" t="s">
        <v>417</v>
      </c>
      <c r="F276" s="171" t="s">
        <v>418</v>
      </c>
      <c r="G276" s="172" t="s">
        <v>204</v>
      </c>
      <c r="H276" s="173">
        <v>49.960000000000001</v>
      </c>
      <c r="I276" s="174"/>
      <c r="J276" s="175">
        <f>ROUND(I276*H276,2)</f>
        <v>0</v>
      </c>
      <c r="K276" s="176"/>
      <c r="L276" s="38"/>
      <c r="M276" s="177" t="s">
        <v>1</v>
      </c>
      <c r="N276" s="178" t="s">
        <v>43</v>
      </c>
      <c r="O276" s="76"/>
      <c r="P276" s="179">
        <f>O276*H276</f>
        <v>0</v>
      </c>
      <c r="Q276" s="179">
        <v>0</v>
      </c>
      <c r="R276" s="179">
        <f>Q276*H276</f>
        <v>0</v>
      </c>
      <c r="S276" s="179">
        <v>0.0025999999999999999</v>
      </c>
      <c r="T276" s="180">
        <f>S276*H276</f>
        <v>0.12989599999999998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1" t="s">
        <v>225</v>
      </c>
      <c r="AT276" s="181" t="s">
        <v>134</v>
      </c>
      <c r="AU276" s="181" t="s">
        <v>89</v>
      </c>
      <c r="AY276" s="18" t="s">
        <v>131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8" t="s">
        <v>89</v>
      </c>
      <c r="BK276" s="182">
        <f>ROUND(I276*H276,2)</f>
        <v>0</v>
      </c>
      <c r="BL276" s="18" t="s">
        <v>225</v>
      </c>
      <c r="BM276" s="181" t="s">
        <v>419</v>
      </c>
    </row>
    <row r="277" s="14" customFormat="1">
      <c r="A277" s="14"/>
      <c r="B277" s="191"/>
      <c r="C277" s="14"/>
      <c r="D277" s="184" t="s">
        <v>140</v>
      </c>
      <c r="E277" s="192" t="s">
        <v>1</v>
      </c>
      <c r="F277" s="193" t="s">
        <v>420</v>
      </c>
      <c r="G277" s="14"/>
      <c r="H277" s="194">
        <v>49.960000000000001</v>
      </c>
      <c r="I277" s="195"/>
      <c r="J277" s="14"/>
      <c r="K277" s="14"/>
      <c r="L277" s="191"/>
      <c r="M277" s="196"/>
      <c r="N277" s="197"/>
      <c r="O277" s="197"/>
      <c r="P277" s="197"/>
      <c r="Q277" s="197"/>
      <c r="R277" s="197"/>
      <c r="S277" s="197"/>
      <c r="T277" s="19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2" t="s">
        <v>140</v>
      </c>
      <c r="AU277" s="192" t="s">
        <v>89</v>
      </c>
      <c r="AV277" s="14" t="s">
        <v>89</v>
      </c>
      <c r="AW277" s="14" t="s">
        <v>33</v>
      </c>
      <c r="AX277" s="14" t="s">
        <v>85</v>
      </c>
      <c r="AY277" s="192" t="s">
        <v>131</v>
      </c>
    </row>
    <row r="278" s="2" customFormat="1" ht="16.5" customHeight="1">
      <c r="A278" s="37"/>
      <c r="B278" s="168"/>
      <c r="C278" s="169" t="s">
        <v>421</v>
      </c>
      <c r="D278" s="169" t="s">
        <v>134</v>
      </c>
      <c r="E278" s="170" t="s">
        <v>422</v>
      </c>
      <c r="F278" s="171" t="s">
        <v>423</v>
      </c>
      <c r="G278" s="172" t="s">
        <v>204</v>
      </c>
      <c r="H278" s="173">
        <v>33.799999999999997</v>
      </c>
      <c r="I278" s="174"/>
      <c r="J278" s="175">
        <f>ROUND(I278*H278,2)</f>
        <v>0</v>
      </c>
      <c r="K278" s="176"/>
      <c r="L278" s="38"/>
      <c r="M278" s="177" t="s">
        <v>1</v>
      </c>
      <c r="N278" s="178" t="s">
        <v>43</v>
      </c>
      <c r="O278" s="76"/>
      <c r="P278" s="179">
        <f>O278*H278</f>
        <v>0</v>
      </c>
      <c r="Q278" s="179">
        <v>0</v>
      </c>
      <c r="R278" s="179">
        <f>Q278*H278</f>
        <v>0</v>
      </c>
      <c r="S278" s="179">
        <v>0.0039399999999999999</v>
      </c>
      <c r="T278" s="180">
        <f>S278*H278</f>
        <v>0.13317199999999999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1" t="s">
        <v>225</v>
      </c>
      <c r="AT278" s="181" t="s">
        <v>134</v>
      </c>
      <c r="AU278" s="181" t="s">
        <v>89</v>
      </c>
      <c r="AY278" s="18" t="s">
        <v>131</v>
      </c>
      <c r="BE278" s="182">
        <f>IF(N278="základní",J278,0)</f>
        <v>0</v>
      </c>
      <c r="BF278" s="182">
        <f>IF(N278="snížená",J278,0)</f>
        <v>0</v>
      </c>
      <c r="BG278" s="182">
        <f>IF(N278="zákl. přenesená",J278,0)</f>
        <v>0</v>
      </c>
      <c r="BH278" s="182">
        <f>IF(N278="sníž. přenesená",J278,0)</f>
        <v>0</v>
      </c>
      <c r="BI278" s="182">
        <f>IF(N278="nulová",J278,0)</f>
        <v>0</v>
      </c>
      <c r="BJ278" s="18" t="s">
        <v>89</v>
      </c>
      <c r="BK278" s="182">
        <f>ROUND(I278*H278,2)</f>
        <v>0</v>
      </c>
      <c r="BL278" s="18" t="s">
        <v>225</v>
      </c>
      <c r="BM278" s="181" t="s">
        <v>424</v>
      </c>
    </row>
    <row r="279" s="14" customFormat="1">
      <c r="A279" s="14"/>
      <c r="B279" s="191"/>
      <c r="C279" s="14"/>
      <c r="D279" s="184" t="s">
        <v>140</v>
      </c>
      <c r="E279" s="192" t="s">
        <v>1</v>
      </c>
      <c r="F279" s="193" t="s">
        <v>425</v>
      </c>
      <c r="G279" s="14"/>
      <c r="H279" s="194">
        <v>33.799999999999997</v>
      </c>
      <c r="I279" s="195"/>
      <c r="J279" s="14"/>
      <c r="K279" s="14"/>
      <c r="L279" s="191"/>
      <c r="M279" s="196"/>
      <c r="N279" s="197"/>
      <c r="O279" s="197"/>
      <c r="P279" s="197"/>
      <c r="Q279" s="197"/>
      <c r="R279" s="197"/>
      <c r="S279" s="197"/>
      <c r="T279" s="19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192" t="s">
        <v>140</v>
      </c>
      <c r="AU279" s="192" t="s">
        <v>89</v>
      </c>
      <c r="AV279" s="14" t="s">
        <v>89</v>
      </c>
      <c r="AW279" s="14" t="s">
        <v>33</v>
      </c>
      <c r="AX279" s="14" t="s">
        <v>85</v>
      </c>
      <c r="AY279" s="192" t="s">
        <v>131</v>
      </c>
    </row>
    <row r="280" s="2" customFormat="1" ht="16.5" customHeight="1">
      <c r="A280" s="37"/>
      <c r="B280" s="168"/>
      <c r="C280" s="169" t="s">
        <v>426</v>
      </c>
      <c r="D280" s="169" t="s">
        <v>134</v>
      </c>
      <c r="E280" s="170" t="s">
        <v>427</v>
      </c>
      <c r="F280" s="171" t="s">
        <v>428</v>
      </c>
      <c r="G280" s="172" t="s">
        <v>204</v>
      </c>
      <c r="H280" s="173">
        <v>49.960000000000001</v>
      </c>
      <c r="I280" s="174"/>
      <c r="J280" s="175">
        <f>ROUND(I280*H280,2)</f>
        <v>0</v>
      </c>
      <c r="K280" s="176"/>
      <c r="L280" s="38"/>
      <c r="M280" s="177" t="s">
        <v>1</v>
      </c>
      <c r="N280" s="178" t="s">
        <v>43</v>
      </c>
      <c r="O280" s="76"/>
      <c r="P280" s="179">
        <f>O280*H280</f>
        <v>0</v>
      </c>
      <c r="Q280" s="179">
        <v>0.00050000000000000001</v>
      </c>
      <c r="R280" s="179">
        <f>Q280*H280</f>
        <v>0.024980000000000002</v>
      </c>
      <c r="S280" s="179">
        <v>0</v>
      </c>
      <c r="T280" s="180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1" t="s">
        <v>225</v>
      </c>
      <c r="AT280" s="181" t="s">
        <v>134</v>
      </c>
      <c r="AU280" s="181" t="s">
        <v>89</v>
      </c>
      <c r="AY280" s="18" t="s">
        <v>131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8" t="s">
        <v>89</v>
      </c>
      <c r="BK280" s="182">
        <f>ROUND(I280*H280,2)</f>
        <v>0</v>
      </c>
      <c r="BL280" s="18" t="s">
        <v>225</v>
      </c>
      <c r="BM280" s="181" t="s">
        <v>429</v>
      </c>
    </row>
    <row r="281" s="14" customFormat="1">
      <c r="A281" s="14"/>
      <c r="B281" s="191"/>
      <c r="C281" s="14"/>
      <c r="D281" s="184" t="s">
        <v>140</v>
      </c>
      <c r="E281" s="192" t="s">
        <v>1</v>
      </c>
      <c r="F281" s="193" t="s">
        <v>420</v>
      </c>
      <c r="G281" s="14"/>
      <c r="H281" s="194">
        <v>49.960000000000001</v>
      </c>
      <c r="I281" s="195"/>
      <c r="J281" s="14"/>
      <c r="K281" s="14"/>
      <c r="L281" s="191"/>
      <c r="M281" s="196"/>
      <c r="N281" s="197"/>
      <c r="O281" s="197"/>
      <c r="P281" s="197"/>
      <c r="Q281" s="197"/>
      <c r="R281" s="197"/>
      <c r="S281" s="197"/>
      <c r="T281" s="19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192" t="s">
        <v>140</v>
      </c>
      <c r="AU281" s="192" t="s">
        <v>89</v>
      </c>
      <c r="AV281" s="14" t="s">
        <v>89</v>
      </c>
      <c r="AW281" s="14" t="s">
        <v>33</v>
      </c>
      <c r="AX281" s="14" t="s">
        <v>85</v>
      </c>
      <c r="AY281" s="192" t="s">
        <v>131</v>
      </c>
    </row>
    <row r="282" s="2" customFormat="1" ht="24.15" customHeight="1">
      <c r="A282" s="37"/>
      <c r="B282" s="168"/>
      <c r="C282" s="169" t="s">
        <v>430</v>
      </c>
      <c r="D282" s="169" t="s">
        <v>134</v>
      </c>
      <c r="E282" s="170" t="s">
        <v>431</v>
      </c>
      <c r="F282" s="171" t="s">
        <v>432</v>
      </c>
      <c r="G282" s="172" t="s">
        <v>137</v>
      </c>
      <c r="H282" s="173">
        <v>443.904</v>
      </c>
      <c r="I282" s="174"/>
      <c r="J282" s="175">
        <f>ROUND(I282*H282,2)</f>
        <v>0</v>
      </c>
      <c r="K282" s="176"/>
      <c r="L282" s="38"/>
      <c r="M282" s="177" t="s">
        <v>1</v>
      </c>
      <c r="N282" s="178" t="s">
        <v>43</v>
      </c>
      <c r="O282" s="76"/>
      <c r="P282" s="179">
        <f>O282*H282</f>
        <v>0</v>
      </c>
      <c r="Q282" s="179">
        <v>0.0026099999999999999</v>
      </c>
      <c r="R282" s="179">
        <f>Q282*H282</f>
        <v>1.1585894399999999</v>
      </c>
      <c r="S282" s="179">
        <v>0</v>
      </c>
      <c r="T282" s="18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81" t="s">
        <v>225</v>
      </c>
      <c r="AT282" s="181" t="s">
        <v>134</v>
      </c>
      <c r="AU282" s="181" t="s">
        <v>89</v>
      </c>
      <c r="AY282" s="18" t="s">
        <v>131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18" t="s">
        <v>89</v>
      </c>
      <c r="BK282" s="182">
        <f>ROUND(I282*H282,2)</f>
        <v>0</v>
      </c>
      <c r="BL282" s="18" t="s">
        <v>225</v>
      </c>
      <c r="BM282" s="181" t="s">
        <v>433</v>
      </c>
    </row>
    <row r="283" s="14" customFormat="1">
      <c r="A283" s="14"/>
      <c r="B283" s="191"/>
      <c r="C283" s="14"/>
      <c r="D283" s="184" t="s">
        <v>140</v>
      </c>
      <c r="E283" s="192" t="s">
        <v>90</v>
      </c>
      <c r="F283" s="193" t="s">
        <v>434</v>
      </c>
      <c r="G283" s="14"/>
      <c r="H283" s="194">
        <v>443.904</v>
      </c>
      <c r="I283" s="195"/>
      <c r="J283" s="14"/>
      <c r="K283" s="14"/>
      <c r="L283" s="191"/>
      <c r="M283" s="196"/>
      <c r="N283" s="197"/>
      <c r="O283" s="197"/>
      <c r="P283" s="197"/>
      <c r="Q283" s="197"/>
      <c r="R283" s="197"/>
      <c r="S283" s="197"/>
      <c r="T283" s="19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92" t="s">
        <v>140</v>
      </c>
      <c r="AU283" s="192" t="s">
        <v>89</v>
      </c>
      <c r="AV283" s="14" t="s">
        <v>89</v>
      </c>
      <c r="AW283" s="14" t="s">
        <v>33</v>
      </c>
      <c r="AX283" s="14" t="s">
        <v>85</v>
      </c>
      <c r="AY283" s="192" t="s">
        <v>131</v>
      </c>
    </row>
    <row r="284" s="2" customFormat="1" ht="24.15" customHeight="1">
      <c r="A284" s="37"/>
      <c r="B284" s="168"/>
      <c r="C284" s="169" t="s">
        <v>435</v>
      </c>
      <c r="D284" s="169" t="s">
        <v>134</v>
      </c>
      <c r="E284" s="170" t="s">
        <v>436</v>
      </c>
      <c r="F284" s="171" t="s">
        <v>437</v>
      </c>
      <c r="G284" s="172" t="s">
        <v>204</v>
      </c>
      <c r="H284" s="173">
        <v>22.48</v>
      </c>
      <c r="I284" s="174"/>
      <c r="J284" s="175">
        <f>ROUND(I284*H284,2)</f>
        <v>0</v>
      </c>
      <c r="K284" s="176"/>
      <c r="L284" s="38"/>
      <c r="M284" s="177" t="s">
        <v>1</v>
      </c>
      <c r="N284" s="178" t="s">
        <v>43</v>
      </c>
      <c r="O284" s="76"/>
      <c r="P284" s="179">
        <f>O284*H284</f>
        <v>0</v>
      </c>
      <c r="Q284" s="179">
        <v>0.0013699999999999999</v>
      </c>
      <c r="R284" s="179">
        <f>Q284*H284</f>
        <v>0.030797599999999998</v>
      </c>
      <c r="S284" s="179">
        <v>0</v>
      </c>
      <c r="T284" s="18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1" t="s">
        <v>225</v>
      </c>
      <c r="AT284" s="181" t="s">
        <v>134</v>
      </c>
      <c r="AU284" s="181" t="s">
        <v>89</v>
      </c>
      <c r="AY284" s="18" t="s">
        <v>131</v>
      </c>
      <c r="BE284" s="182">
        <f>IF(N284="základní",J284,0)</f>
        <v>0</v>
      </c>
      <c r="BF284" s="182">
        <f>IF(N284="snížená",J284,0)</f>
        <v>0</v>
      </c>
      <c r="BG284" s="182">
        <f>IF(N284="zákl. přenesená",J284,0)</f>
        <v>0</v>
      </c>
      <c r="BH284" s="182">
        <f>IF(N284="sníž. přenesená",J284,0)</f>
        <v>0</v>
      </c>
      <c r="BI284" s="182">
        <f>IF(N284="nulová",J284,0)</f>
        <v>0</v>
      </c>
      <c r="BJ284" s="18" t="s">
        <v>89</v>
      </c>
      <c r="BK284" s="182">
        <f>ROUND(I284*H284,2)</f>
        <v>0</v>
      </c>
      <c r="BL284" s="18" t="s">
        <v>225</v>
      </c>
      <c r="BM284" s="181" t="s">
        <v>438</v>
      </c>
    </row>
    <row r="285" s="2" customFormat="1" ht="24.15" customHeight="1">
      <c r="A285" s="37"/>
      <c r="B285" s="168"/>
      <c r="C285" s="169" t="s">
        <v>439</v>
      </c>
      <c r="D285" s="169" t="s">
        <v>134</v>
      </c>
      <c r="E285" s="170" t="s">
        <v>440</v>
      </c>
      <c r="F285" s="171" t="s">
        <v>441</v>
      </c>
      <c r="G285" s="172" t="s">
        <v>204</v>
      </c>
      <c r="H285" s="173">
        <v>22.800000000000001</v>
      </c>
      <c r="I285" s="174"/>
      <c r="J285" s="175">
        <f>ROUND(I285*H285,2)</f>
        <v>0</v>
      </c>
      <c r="K285" s="176"/>
      <c r="L285" s="38"/>
      <c r="M285" s="177" t="s">
        <v>1</v>
      </c>
      <c r="N285" s="178" t="s">
        <v>43</v>
      </c>
      <c r="O285" s="76"/>
      <c r="P285" s="179">
        <f>O285*H285</f>
        <v>0</v>
      </c>
      <c r="Q285" s="179">
        <v>0.00073999999999999999</v>
      </c>
      <c r="R285" s="179">
        <f>Q285*H285</f>
        <v>0.016872000000000002</v>
      </c>
      <c r="S285" s="179">
        <v>0</v>
      </c>
      <c r="T285" s="18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1" t="s">
        <v>225</v>
      </c>
      <c r="AT285" s="181" t="s">
        <v>134</v>
      </c>
      <c r="AU285" s="181" t="s">
        <v>89</v>
      </c>
      <c r="AY285" s="18" t="s">
        <v>131</v>
      </c>
      <c r="BE285" s="182">
        <f>IF(N285="základní",J285,0)</f>
        <v>0</v>
      </c>
      <c r="BF285" s="182">
        <f>IF(N285="snížená",J285,0)</f>
        <v>0</v>
      </c>
      <c r="BG285" s="182">
        <f>IF(N285="zákl. přenesená",J285,0)</f>
        <v>0</v>
      </c>
      <c r="BH285" s="182">
        <f>IF(N285="sníž. přenesená",J285,0)</f>
        <v>0</v>
      </c>
      <c r="BI285" s="182">
        <f>IF(N285="nulová",J285,0)</f>
        <v>0</v>
      </c>
      <c r="BJ285" s="18" t="s">
        <v>89</v>
      </c>
      <c r="BK285" s="182">
        <f>ROUND(I285*H285,2)</f>
        <v>0</v>
      </c>
      <c r="BL285" s="18" t="s">
        <v>225</v>
      </c>
      <c r="BM285" s="181" t="s">
        <v>442</v>
      </c>
    </row>
    <row r="286" s="14" customFormat="1">
      <c r="A286" s="14"/>
      <c r="B286" s="191"/>
      <c r="C286" s="14"/>
      <c r="D286" s="184" t="s">
        <v>140</v>
      </c>
      <c r="E286" s="192" t="s">
        <v>1</v>
      </c>
      <c r="F286" s="193" t="s">
        <v>443</v>
      </c>
      <c r="G286" s="14"/>
      <c r="H286" s="194">
        <v>22.800000000000001</v>
      </c>
      <c r="I286" s="195"/>
      <c r="J286" s="14"/>
      <c r="K286" s="14"/>
      <c r="L286" s="191"/>
      <c r="M286" s="196"/>
      <c r="N286" s="197"/>
      <c r="O286" s="197"/>
      <c r="P286" s="197"/>
      <c r="Q286" s="197"/>
      <c r="R286" s="197"/>
      <c r="S286" s="197"/>
      <c r="T286" s="19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192" t="s">
        <v>140</v>
      </c>
      <c r="AU286" s="192" t="s">
        <v>89</v>
      </c>
      <c r="AV286" s="14" t="s">
        <v>89</v>
      </c>
      <c r="AW286" s="14" t="s">
        <v>33</v>
      </c>
      <c r="AX286" s="14" t="s">
        <v>85</v>
      </c>
      <c r="AY286" s="192" t="s">
        <v>131</v>
      </c>
    </row>
    <row r="287" s="2" customFormat="1" ht="24.15" customHeight="1">
      <c r="A287" s="37"/>
      <c r="B287" s="168"/>
      <c r="C287" s="169" t="s">
        <v>444</v>
      </c>
      <c r="D287" s="169" t="s">
        <v>134</v>
      </c>
      <c r="E287" s="170" t="s">
        <v>445</v>
      </c>
      <c r="F287" s="171" t="s">
        <v>446</v>
      </c>
      <c r="G287" s="172" t="s">
        <v>378</v>
      </c>
      <c r="H287" s="173">
        <v>4</v>
      </c>
      <c r="I287" s="174"/>
      <c r="J287" s="175">
        <f>ROUND(I287*H287,2)</f>
        <v>0</v>
      </c>
      <c r="K287" s="176"/>
      <c r="L287" s="38"/>
      <c r="M287" s="177" t="s">
        <v>1</v>
      </c>
      <c r="N287" s="178" t="s">
        <v>43</v>
      </c>
      <c r="O287" s="76"/>
      <c r="P287" s="179">
        <f>O287*H287</f>
        <v>0</v>
      </c>
      <c r="Q287" s="179">
        <v>0.0087100000000000007</v>
      </c>
      <c r="R287" s="179">
        <f>Q287*H287</f>
        <v>0.034840000000000003</v>
      </c>
      <c r="S287" s="179">
        <v>0</v>
      </c>
      <c r="T287" s="180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1" t="s">
        <v>225</v>
      </c>
      <c r="AT287" s="181" t="s">
        <v>134</v>
      </c>
      <c r="AU287" s="181" t="s">
        <v>89</v>
      </c>
      <c r="AY287" s="18" t="s">
        <v>131</v>
      </c>
      <c r="BE287" s="182">
        <f>IF(N287="základní",J287,0)</f>
        <v>0</v>
      </c>
      <c r="BF287" s="182">
        <f>IF(N287="snížená",J287,0)</f>
        <v>0</v>
      </c>
      <c r="BG287" s="182">
        <f>IF(N287="zákl. přenesená",J287,0)</f>
        <v>0</v>
      </c>
      <c r="BH287" s="182">
        <f>IF(N287="sníž. přenesená",J287,0)</f>
        <v>0</v>
      </c>
      <c r="BI287" s="182">
        <f>IF(N287="nulová",J287,0)</f>
        <v>0</v>
      </c>
      <c r="BJ287" s="18" t="s">
        <v>89</v>
      </c>
      <c r="BK287" s="182">
        <f>ROUND(I287*H287,2)</f>
        <v>0</v>
      </c>
      <c r="BL287" s="18" t="s">
        <v>225</v>
      </c>
      <c r="BM287" s="181" t="s">
        <v>447</v>
      </c>
    </row>
    <row r="288" s="2" customFormat="1" ht="24.15" customHeight="1">
      <c r="A288" s="37"/>
      <c r="B288" s="168"/>
      <c r="C288" s="169" t="s">
        <v>448</v>
      </c>
      <c r="D288" s="169" t="s">
        <v>134</v>
      </c>
      <c r="E288" s="170" t="s">
        <v>449</v>
      </c>
      <c r="F288" s="171" t="s">
        <v>450</v>
      </c>
      <c r="G288" s="172" t="s">
        <v>204</v>
      </c>
      <c r="H288" s="173">
        <v>14.4</v>
      </c>
      <c r="I288" s="174"/>
      <c r="J288" s="175">
        <f>ROUND(I288*H288,2)</f>
        <v>0</v>
      </c>
      <c r="K288" s="176"/>
      <c r="L288" s="38"/>
      <c r="M288" s="177" t="s">
        <v>1</v>
      </c>
      <c r="N288" s="178" t="s">
        <v>43</v>
      </c>
      <c r="O288" s="76"/>
      <c r="P288" s="179">
        <f>O288*H288</f>
        <v>0</v>
      </c>
      <c r="Q288" s="179">
        <v>0.00092000000000000003</v>
      </c>
      <c r="R288" s="179">
        <f>Q288*H288</f>
        <v>0.013248000000000001</v>
      </c>
      <c r="S288" s="179">
        <v>0</v>
      </c>
      <c r="T288" s="18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1" t="s">
        <v>225</v>
      </c>
      <c r="AT288" s="181" t="s">
        <v>134</v>
      </c>
      <c r="AU288" s="181" t="s">
        <v>89</v>
      </c>
      <c r="AY288" s="18" t="s">
        <v>131</v>
      </c>
      <c r="BE288" s="182">
        <f>IF(N288="základní",J288,0)</f>
        <v>0</v>
      </c>
      <c r="BF288" s="182">
        <f>IF(N288="snížená",J288,0)</f>
        <v>0</v>
      </c>
      <c r="BG288" s="182">
        <f>IF(N288="zákl. přenesená",J288,0)</f>
        <v>0</v>
      </c>
      <c r="BH288" s="182">
        <f>IF(N288="sníž. přenesená",J288,0)</f>
        <v>0</v>
      </c>
      <c r="BI288" s="182">
        <f>IF(N288="nulová",J288,0)</f>
        <v>0</v>
      </c>
      <c r="BJ288" s="18" t="s">
        <v>89</v>
      </c>
      <c r="BK288" s="182">
        <f>ROUND(I288*H288,2)</f>
        <v>0</v>
      </c>
      <c r="BL288" s="18" t="s">
        <v>225</v>
      </c>
      <c r="BM288" s="181" t="s">
        <v>451</v>
      </c>
    </row>
    <row r="289" s="14" customFormat="1">
      <c r="A289" s="14"/>
      <c r="B289" s="191"/>
      <c r="C289" s="14"/>
      <c r="D289" s="184" t="s">
        <v>140</v>
      </c>
      <c r="E289" s="192" t="s">
        <v>1</v>
      </c>
      <c r="F289" s="193" t="s">
        <v>452</v>
      </c>
      <c r="G289" s="14"/>
      <c r="H289" s="194">
        <v>14.4</v>
      </c>
      <c r="I289" s="195"/>
      <c r="J289" s="14"/>
      <c r="K289" s="14"/>
      <c r="L289" s="191"/>
      <c r="M289" s="196"/>
      <c r="N289" s="197"/>
      <c r="O289" s="197"/>
      <c r="P289" s="197"/>
      <c r="Q289" s="197"/>
      <c r="R289" s="197"/>
      <c r="S289" s="197"/>
      <c r="T289" s="19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192" t="s">
        <v>140</v>
      </c>
      <c r="AU289" s="192" t="s">
        <v>89</v>
      </c>
      <c r="AV289" s="14" t="s">
        <v>89</v>
      </c>
      <c r="AW289" s="14" t="s">
        <v>33</v>
      </c>
      <c r="AX289" s="14" t="s">
        <v>85</v>
      </c>
      <c r="AY289" s="192" t="s">
        <v>131</v>
      </c>
    </row>
    <row r="290" s="2" customFormat="1" ht="24.15" customHeight="1">
      <c r="A290" s="37"/>
      <c r="B290" s="168"/>
      <c r="C290" s="169" t="s">
        <v>453</v>
      </c>
      <c r="D290" s="169" t="s">
        <v>134</v>
      </c>
      <c r="E290" s="170" t="s">
        <v>454</v>
      </c>
      <c r="F290" s="171" t="s">
        <v>455</v>
      </c>
      <c r="G290" s="172" t="s">
        <v>204</v>
      </c>
      <c r="H290" s="173">
        <v>5</v>
      </c>
      <c r="I290" s="174"/>
      <c r="J290" s="175">
        <f>ROUND(I290*H290,2)</f>
        <v>0</v>
      </c>
      <c r="K290" s="176"/>
      <c r="L290" s="38"/>
      <c r="M290" s="177" t="s">
        <v>1</v>
      </c>
      <c r="N290" s="178" t="s">
        <v>43</v>
      </c>
      <c r="O290" s="76"/>
      <c r="P290" s="179">
        <f>O290*H290</f>
        <v>0</v>
      </c>
      <c r="Q290" s="179">
        <v>0.00114</v>
      </c>
      <c r="R290" s="179">
        <f>Q290*H290</f>
        <v>0.0057000000000000002</v>
      </c>
      <c r="S290" s="179">
        <v>0</v>
      </c>
      <c r="T290" s="18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1" t="s">
        <v>225</v>
      </c>
      <c r="AT290" s="181" t="s">
        <v>134</v>
      </c>
      <c r="AU290" s="181" t="s">
        <v>89</v>
      </c>
      <c r="AY290" s="18" t="s">
        <v>131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8" t="s">
        <v>89</v>
      </c>
      <c r="BK290" s="182">
        <f>ROUND(I290*H290,2)</f>
        <v>0</v>
      </c>
      <c r="BL290" s="18" t="s">
        <v>225</v>
      </c>
      <c r="BM290" s="181" t="s">
        <v>456</v>
      </c>
    </row>
    <row r="291" s="2" customFormat="1" ht="21.75" customHeight="1">
      <c r="A291" s="37"/>
      <c r="B291" s="168"/>
      <c r="C291" s="169" t="s">
        <v>457</v>
      </c>
      <c r="D291" s="169" t="s">
        <v>134</v>
      </c>
      <c r="E291" s="170" t="s">
        <v>458</v>
      </c>
      <c r="F291" s="171" t="s">
        <v>459</v>
      </c>
      <c r="G291" s="172" t="s">
        <v>204</v>
      </c>
      <c r="H291" s="173">
        <v>49.960000000000001</v>
      </c>
      <c r="I291" s="174"/>
      <c r="J291" s="175">
        <f>ROUND(I291*H291,2)</f>
        <v>0</v>
      </c>
      <c r="K291" s="176"/>
      <c r="L291" s="38"/>
      <c r="M291" s="177" t="s">
        <v>1</v>
      </c>
      <c r="N291" s="178" t="s">
        <v>43</v>
      </c>
      <c r="O291" s="76"/>
      <c r="P291" s="179">
        <f>O291*H291</f>
        <v>0</v>
      </c>
      <c r="Q291" s="179">
        <v>0.00091</v>
      </c>
      <c r="R291" s="179">
        <f>Q291*H291</f>
        <v>0.0454636</v>
      </c>
      <c r="S291" s="179">
        <v>0</v>
      </c>
      <c r="T291" s="180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1" t="s">
        <v>225</v>
      </c>
      <c r="AT291" s="181" t="s">
        <v>134</v>
      </c>
      <c r="AU291" s="181" t="s">
        <v>89</v>
      </c>
      <c r="AY291" s="18" t="s">
        <v>131</v>
      </c>
      <c r="BE291" s="182">
        <f>IF(N291="základní",J291,0)</f>
        <v>0</v>
      </c>
      <c r="BF291" s="182">
        <f>IF(N291="snížená",J291,0)</f>
        <v>0</v>
      </c>
      <c r="BG291" s="182">
        <f>IF(N291="zákl. přenesená",J291,0)</f>
        <v>0</v>
      </c>
      <c r="BH291" s="182">
        <f>IF(N291="sníž. přenesená",J291,0)</f>
        <v>0</v>
      </c>
      <c r="BI291" s="182">
        <f>IF(N291="nulová",J291,0)</f>
        <v>0</v>
      </c>
      <c r="BJ291" s="18" t="s">
        <v>89</v>
      </c>
      <c r="BK291" s="182">
        <f>ROUND(I291*H291,2)</f>
        <v>0</v>
      </c>
      <c r="BL291" s="18" t="s">
        <v>225</v>
      </c>
      <c r="BM291" s="181" t="s">
        <v>460</v>
      </c>
    </row>
    <row r="292" s="14" customFormat="1">
      <c r="A292" s="14"/>
      <c r="B292" s="191"/>
      <c r="C292" s="14"/>
      <c r="D292" s="184" t="s">
        <v>140</v>
      </c>
      <c r="E292" s="192" t="s">
        <v>1</v>
      </c>
      <c r="F292" s="193" t="s">
        <v>420</v>
      </c>
      <c r="G292" s="14"/>
      <c r="H292" s="194">
        <v>49.960000000000001</v>
      </c>
      <c r="I292" s="195"/>
      <c r="J292" s="14"/>
      <c r="K292" s="14"/>
      <c r="L292" s="191"/>
      <c r="M292" s="196"/>
      <c r="N292" s="197"/>
      <c r="O292" s="197"/>
      <c r="P292" s="197"/>
      <c r="Q292" s="197"/>
      <c r="R292" s="197"/>
      <c r="S292" s="197"/>
      <c r="T292" s="19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192" t="s">
        <v>140</v>
      </c>
      <c r="AU292" s="192" t="s">
        <v>89</v>
      </c>
      <c r="AV292" s="14" t="s">
        <v>89</v>
      </c>
      <c r="AW292" s="14" t="s">
        <v>33</v>
      </c>
      <c r="AX292" s="14" t="s">
        <v>85</v>
      </c>
      <c r="AY292" s="192" t="s">
        <v>131</v>
      </c>
    </row>
    <row r="293" s="2" customFormat="1" ht="24.15" customHeight="1">
      <c r="A293" s="37"/>
      <c r="B293" s="168"/>
      <c r="C293" s="169" t="s">
        <v>461</v>
      </c>
      <c r="D293" s="169" t="s">
        <v>134</v>
      </c>
      <c r="E293" s="170" t="s">
        <v>462</v>
      </c>
      <c r="F293" s="171" t="s">
        <v>463</v>
      </c>
      <c r="G293" s="172" t="s">
        <v>378</v>
      </c>
      <c r="H293" s="173">
        <v>5</v>
      </c>
      <c r="I293" s="174"/>
      <c r="J293" s="175">
        <f>ROUND(I293*H293,2)</f>
        <v>0</v>
      </c>
      <c r="K293" s="176"/>
      <c r="L293" s="38"/>
      <c r="M293" s="177" t="s">
        <v>1</v>
      </c>
      <c r="N293" s="178" t="s">
        <v>43</v>
      </c>
      <c r="O293" s="76"/>
      <c r="P293" s="179">
        <f>O293*H293</f>
        <v>0</v>
      </c>
      <c r="Q293" s="179">
        <v>0.00019000000000000001</v>
      </c>
      <c r="R293" s="179">
        <f>Q293*H293</f>
        <v>0.00095000000000000011</v>
      </c>
      <c r="S293" s="179">
        <v>0</v>
      </c>
      <c r="T293" s="180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1" t="s">
        <v>225</v>
      </c>
      <c r="AT293" s="181" t="s">
        <v>134</v>
      </c>
      <c r="AU293" s="181" t="s">
        <v>89</v>
      </c>
      <c r="AY293" s="18" t="s">
        <v>131</v>
      </c>
      <c r="BE293" s="182">
        <f>IF(N293="základní",J293,0)</f>
        <v>0</v>
      </c>
      <c r="BF293" s="182">
        <f>IF(N293="snížená",J293,0)</f>
        <v>0</v>
      </c>
      <c r="BG293" s="182">
        <f>IF(N293="zákl. přenesená",J293,0)</f>
        <v>0</v>
      </c>
      <c r="BH293" s="182">
        <f>IF(N293="sníž. přenesená",J293,0)</f>
        <v>0</v>
      </c>
      <c r="BI293" s="182">
        <f>IF(N293="nulová",J293,0)</f>
        <v>0</v>
      </c>
      <c r="BJ293" s="18" t="s">
        <v>89</v>
      </c>
      <c r="BK293" s="182">
        <f>ROUND(I293*H293,2)</f>
        <v>0</v>
      </c>
      <c r="BL293" s="18" t="s">
        <v>225</v>
      </c>
      <c r="BM293" s="181" t="s">
        <v>464</v>
      </c>
    </row>
    <row r="294" s="14" customFormat="1">
      <c r="A294" s="14"/>
      <c r="B294" s="191"/>
      <c r="C294" s="14"/>
      <c r="D294" s="184" t="s">
        <v>140</v>
      </c>
      <c r="E294" s="192" t="s">
        <v>1</v>
      </c>
      <c r="F294" s="193" t="s">
        <v>465</v>
      </c>
      <c r="G294" s="14"/>
      <c r="H294" s="194">
        <v>5</v>
      </c>
      <c r="I294" s="195"/>
      <c r="J294" s="14"/>
      <c r="K294" s="14"/>
      <c r="L294" s="191"/>
      <c r="M294" s="196"/>
      <c r="N294" s="197"/>
      <c r="O294" s="197"/>
      <c r="P294" s="197"/>
      <c r="Q294" s="197"/>
      <c r="R294" s="197"/>
      <c r="S294" s="197"/>
      <c r="T294" s="19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192" t="s">
        <v>140</v>
      </c>
      <c r="AU294" s="192" t="s">
        <v>89</v>
      </c>
      <c r="AV294" s="14" t="s">
        <v>89</v>
      </c>
      <c r="AW294" s="14" t="s">
        <v>33</v>
      </c>
      <c r="AX294" s="14" t="s">
        <v>85</v>
      </c>
      <c r="AY294" s="192" t="s">
        <v>131</v>
      </c>
    </row>
    <row r="295" s="2" customFormat="1" ht="24.15" customHeight="1">
      <c r="A295" s="37"/>
      <c r="B295" s="168"/>
      <c r="C295" s="169" t="s">
        <v>466</v>
      </c>
      <c r="D295" s="169" t="s">
        <v>134</v>
      </c>
      <c r="E295" s="170" t="s">
        <v>467</v>
      </c>
      <c r="F295" s="171" t="s">
        <v>468</v>
      </c>
      <c r="G295" s="172" t="s">
        <v>204</v>
      </c>
      <c r="H295" s="173">
        <v>33.799999999999997</v>
      </c>
      <c r="I295" s="174"/>
      <c r="J295" s="175">
        <f>ROUND(I295*H295,2)</f>
        <v>0</v>
      </c>
      <c r="K295" s="176"/>
      <c r="L295" s="38"/>
      <c r="M295" s="177" t="s">
        <v>1</v>
      </c>
      <c r="N295" s="178" t="s">
        <v>43</v>
      </c>
      <c r="O295" s="76"/>
      <c r="P295" s="179">
        <f>O295*H295</f>
        <v>0</v>
      </c>
      <c r="Q295" s="179">
        <v>0.00158</v>
      </c>
      <c r="R295" s="179">
        <f>Q295*H295</f>
        <v>0.053403999999999993</v>
      </c>
      <c r="S295" s="179">
        <v>0</v>
      </c>
      <c r="T295" s="180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1" t="s">
        <v>225</v>
      </c>
      <c r="AT295" s="181" t="s">
        <v>134</v>
      </c>
      <c r="AU295" s="181" t="s">
        <v>89</v>
      </c>
      <c r="AY295" s="18" t="s">
        <v>131</v>
      </c>
      <c r="BE295" s="182">
        <f>IF(N295="základní",J295,0)</f>
        <v>0</v>
      </c>
      <c r="BF295" s="182">
        <f>IF(N295="snížená",J295,0)</f>
        <v>0</v>
      </c>
      <c r="BG295" s="182">
        <f>IF(N295="zákl. přenesená",J295,0)</f>
        <v>0</v>
      </c>
      <c r="BH295" s="182">
        <f>IF(N295="sníž. přenesená",J295,0)</f>
        <v>0</v>
      </c>
      <c r="BI295" s="182">
        <f>IF(N295="nulová",J295,0)</f>
        <v>0</v>
      </c>
      <c r="BJ295" s="18" t="s">
        <v>89</v>
      </c>
      <c r="BK295" s="182">
        <f>ROUND(I295*H295,2)</f>
        <v>0</v>
      </c>
      <c r="BL295" s="18" t="s">
        <v>225</v>
      </c>
      <c r="BM295" s="181" t="s">
        <v>469</v>
      </c>
    </row>
    <row r="296" s="14" customFormat="1">
      <c r="A296" s="14"/>
      <c r="B296" s="191"/>
      <c r="C296" s="14"/>
      <c r="D296" s="184" t="s">
        <v>140</v>
      </c>
      <c r="E296" s="192" t="s">
        <v>1</v>
      </c>
      <c r="F296" s="193" t="s">
        <v>425</v>
      </c>
      <c r="G296" s="14"/>
      <c r="H296" s="194">
        <v>33.799999999999997</v>
      </c>
      <c r="I296" s="195"/>
      <c r="J296" s="14"/>
      <c r="K296" s="14"/>
      <c r="L296" s="191"/>
      <c r="M296" s="196"/>
      <c r="N296" s="197"/>
      <c r="O296" s="197"/>
      <c r="P296" s="197"/>
      <c r="Q296" s="197"/>
      <c r="R296" s="197"/>
      <c r="S296" s="197"/>
      <c r="T296" s="19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192" t="s">
        <v>140</v>
      </c>
      <c r="AU296" s="192" t="s">
        <v>89</v>
      </c>
      <c r="AV296" s="14" t="s">
        <v>89</v>
      </c>
      <c r="AW296" s="14" t="s">
        <v>33</v>
      </c>
      <c r="AX296" s="14" t="s">
        <v>85</v>
      </c>
      <c r="AY296" s="192" t="s">
        <v>131</v>
      </c>
    </row>
    <row r="297" s="2" customFormat="1" ht="24.15" customHeight="1">
      <c r="A297" s="37"/>
      <c r="B297" s="168"/>
      <c r="C297" s="169" t="s">
        <v>470</v>
      </c>
      <c r="D297" s="169" t="s">
        <v>134</v>
      </c>
      <c r="E297" s="170" t="s">
        <v>471</v>
      </c>
      <c r="F297" s="171" t="s">
        <v>472</v>
      </c>
      <c r="G297" s="172" t="s">
        <v>248</v>
      </c>
      <c r="H297" s="218"/>
      <c r="I297" s="174"/>
      <c r="J297" s="175">
        <f>ROUND(I297*H297,2)</f>
        <v>0</v>
      </c>
      <c r="K297" s="176"/>
      <c r="L297" s="38"/>
      <c r="M297" s="177" t="s">
        <v>1</v>
      </c>
      <c r="N297" s="178" t="s">
        <v>43</v>
      </c>
      <c r="O297" s="76"/>
      <c r="P297" s="179">
        <f>O297*H297</f>
        <v>0</v>
      </c>
      <c r="Q297" s="179">
        <v>0</v>
      </c>
      <c r="R297" s="179">
        <f>Q297*H297</f>
        <v>0</v>
      </c>
      <c r="S297" s="179">
        <v>0</v>
      </c>
      <c r="T297" s="180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1" t="s">
        <v>225</v>
      </c>
      <c r="AT297" s="181" t="s">
        <v>134</v>
      </c>
      <c r="AU297" s="181" t="s">
        <v>89</v>
      </c>
      <c r="AY297" s="18" t="s">
        <v>131</v>
      </c>
      <c r="BE297" s="182">
        <f>IF(N297="základní",J297,0)</f>
        <v>0</v>
      </c>
      <c r="BF297" s="182">
        <f>IF(N297="snížená",J297,0)</f>
        <v>0</v>
      </c>
      <c r="BG297" s="182">
        <f>IF(N297="zákl. přenesená",J297,0)</f>
        <v>0</v>
      </c>
      <c r="BH297" s="182">
        <f>IF(N297="sníž. přenesená",J297,0)</f>
        <v>0</v>
      </c>
      <c r="BI297" s="182">
        <f>IF(N297="nulová",J297,0)</f>
        <v>0</v>
      </c>
      <c r="BJ297" s="18" t="s">
        <v>89</v>
      </c>
      <c r="BK297" s="182">
        <f>ROUND(I297*H297,2)</f>
        <v>0</v>
      </c>
      <c r="BL297" s="18" t="s">
        <v>225</v>
      </c>
      <c r="BM297" s="181" t="s">
        <v>473</v>
      </c>
    </row>
    <row r="298" s="12" customFormat="1" ht="22.8" customHeight="1">
      <c r="A298" s="12"/>
      <c r="B298" s="155"/>
      <c r="C298" s="12"/>
      <c r="D298" s="156" t="s">
        <v>76</v>
      </c>
      <c r="E298" s="166" t="s">
        <v>474</v>
      </c>
      <c r="F298" s="166" t="s">
        <v>475</v>
      </c>
      <c r="G298" s="12"/>
      <c r="H298" s="12"/>
      <c r="I298" s="158"/>
      <c r="J298" s="167">
        <f>BK298</f>
        <v>0</v>
      </c>
      <c r="K298" s="12"/>
      <c r="L298" s="155"/>
      <c r="M298" s="160"/>
      <c r="N298" s="161"/>
      <c r="O298" s="161"/>
      <c r="P298" s="162">
        <f>SUM(P299:P305)</f>
        <v>0</v>
      </c>
      <c r="Q298" s="161"/>
      <c r="R298" s="162">
        <f>SUM(R299:R305)</f>
        <v>0.025099999999999997</v>
      </c>
      <c r="S298" s="161"/>
      <c r="T298" s="163">
        <f>SUM(T299:T305)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56" t="s">
        <v>89</v>
      </c>
      <c r="AT298" s="164" t="s">
        <v>76</v>
      </c>
      <c r="AU298" s="164" t="s">
        <v>85</v>
      </c>
      <c r="AY298" s="156" t="s">
        <v>131</v>
      </c>
      <c r="BK298" s="165">
        <f>SUM(BK299:BK305)</f>
        <v>0</v>
      </c>
    </row>
    <row r="299" s="2" customFormat="1" ht="24.15" customHeight="1">
      <c r="A299" s="37"/>
      <c r="B299" s="168"/>
      <c r="C299" s="169" t="s">
        <v>476</v>
      </c>
      <c r="D299" s="169" t="s">
        <v>134</v>
      </c>
      <c r="E299" s="170" t="s">
        <v>477</v>
      </c>
      <c r="F299" s="171" t="s">
        <v>478</v>
      </c>
      <c r="G299" s="172" t="s">
        <v>378</v>
      </c>
      <c r="H299" s="173">
        <v>1</v>
      </c>
      <c r="I299" s="174"/>
      <c r="J299" s="175">
        <f>ROUND(I299*H299,2)</f>
        <v>0</v>
      </c>
      <c r="K299" s="176"/>
      <c r="L299" s="38"/>
      <c r="M299" s="177" t="s">
        <v>1</v>
      </c>
      <c r="N299" s="178" t="s">
        <v>43</v>
      </c>
      <c r="O299" s="76"/>
      <c r="P299" s="179">
        <f>O299*H299</f>
        <v>0</v>
      </c>
      <c r="Q299" s="179">
        <v>0</v>
      </c>
      <c r="R299" s="179">
        <f>Q299*H299</f>
        <v>0</v>
      </c>
      <c r="S299" s="179">
        <v>0</v>
      </c>
      <c r="T299" s="180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1" t="s">
        <v>225</v>
      </c>
      <c r="AT299" s="181" t="s">
        <v>134</v>
      </c>
      <c r="AU299" s="181" t="s">
        <v>89</v>
      </c>
      <c r="AY299" s="18" t="s">
        <v>131</v>
      </c>
      <c r="BE299" s="182">
        <f>IF(N299="základní",J299,0)</f>
        <v>0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18" t="s">
        <v>89</v>
      </c>
      <c r="BK299" s="182">
        <f>ROUND(I299*H299,2)</f>
        <v>0</v>
      </c>
      <c r="BL299" s="18" t="s">
        <v>225</v>
      </c>
      <c r="BM299" s="181" t="s">
        <v>479</v>
      </c>
    </row>
    <row r="300" s="2" customFormat="1" ht="33" customHeight="1">
      <c r="A300" s="37"/>
      <c r="B300" s="168"/>
      <c r="C300" s="207" t="s">
        <v>480</v>
      </c>
      <c r="D300" s="207" t="s">
        <v>239</v>
      </c>
      <c r="E300" s="208" t="s">
        <v>481</v>
      </c>
      <c r="F300" s="209" t="s">
        <v>482</v>
      </c>
      <c r="G300" s="210" t="s">
        <v>378</v>
      </c>
      <c r="H300" s="211">
        <v>1</v>
      </c>
      <c r="I300" s="212"/>
      <c r="J300" s="213">
        <f>ROUND(I300*H300,2)</f>
        <v>0</v>
      </c>
      <c r="K300" s="214"/>
      <c r="L300" s="215"/>
      <c r="M300" s="216" t="s">
        <v>1</v>
      </c>
      <c r="N300" s="217" t="s">
        <v>43</v>
      </c>
      <c r="O300" s="76"/>
      <c r="P300" s="179">
        <f>O300*H300</f>
        <v>0</v>
      </c>
      <c r="Q300" s="179">
        <v>0.021499999999999998</v>
      </c>
      <c r="R300" s="179">
        <f>Q300*H300</f>
        <v>0.021499999999999998</v>
      </c>
      <c r="S300" s="179">
        <v>0</v>
      </c>
      <c r="T300" s="180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1" t="s">
        <v>242</v>
      </c>
      <c r="AT300" s="181" t="s">
        <v>239</v>
      </c>
      <c r="AU300" s="181" t="s">
        <v>89</v>
      </c>
      <c r="AY300" s="18" t="s">
        <v>131</v>
      </c>
      <c r="BE300" s="182">
        <f>IF(N300="základní",J300,0)</f>
        <v>0</v>
      </c>
      <c r="BF300" s="182">
        <f>IF(N300="snížená",J300,0)</f>
        <v>0</v>
      </c>
      <c r="BG300" s="182">
        <f>IF(N300="zákl. přenesená",J300,0)</f>
        <v>0</v>
      </c>
      <c r="BH300" s="182">
        <f>IF(N300="sníž. přenesená",J300,0)</f>
        <v>0</v>
      </c>
      <c r="BI300" s="182">
        <f>IF(N300="nulová",J300,0)</f>
        <v>0</v>
      </c>
      <c r="BJ300" s="18" t="s">
        <v>89</v>
      </c>
      <c r="BK300" s="182">
        <f>ROUND(I300*H300,2)</f>
        <v>0</v>
      </c>
      <c r="BL300" s="18" t="s">
        <v>225</v>
      </c>
      <c r="BM300" s="181" t="s">
        <v>483</v>
      </c>
    </row>
    <row r="301" s="2" customFormat="1" ht="24.15" customHeight="1">
      <c r="A301" s="37"/>
      <c r="B301" s="168"/>
      <c r="C301" s="169" t="s">
        <v>484</v>
      </c>
      <c r="D301" s="169" t="s">
        <v>134</v>
      </c>
      <c r="E301" s="170" t="s">
        <v>485</v>
      </c>
      <c r="F301" s="171" t="s">
        <v>486</v>
      </c>
      <c r="G301" s="172" t="s">
        <v>378</v>
      </c>
      <c r="H301" s="173">
        <v>1</v>
      </c>
      <c r="I301" s="174"/>
      <c r="J301" s="175">
        <f>ROUND(I301*H301,2)</f>
        <v>0</v>
      </c>
      <c r="K301" s="176"/>
      <c r="L301" s="38"/>
      <c r="M301" s="177" t="s">
        <v>1</v>
      </c>
      <c r="N301" s="178" t="s">
        <v>43</v>
      </c>
      <c r="O301" s="76"/>
      <c r="P301" s="179">
        <f>O301*H301</f>
        <v>0</v>
      </c>
      <c r="Q301" s="179">
        <v>0</v>
      </c>
      <c r="R301" s="179">
        <f>Q301*H301</f>
        <v>0</v>
      </c>
      <c r="S301" s="179">
        <v>0</v>
      </c>
      <c r="T301" s="180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1" t="s">
        <v>225</v>
      </c>
      <c r="AT301" s="181" t="s">
        <v>134</v>
      </c>
      <c r="AU301" s="181" t="s">
        <v>89</v>
      </c>
      <c r="AY301" s="18" t="s">
        <v>131</v>
      </c>
      <c r="BE301" s="182">
        <f>IF(N301="základní",J301,0)</f>
        <v>0</v>
      </c>
      <c r="BF301" s="182">
        <f>IF(N301="snížená",J301,0)</f>
        <v>0</v>
      </c>
      <c r="BG301" s="182">
        <f>IF(N301="zákl. přenesená",J301,0)</f>
        <v>0</v>
      </c>
      <c r="BH301" s="182">
        <f>IF(N301="sníž. přenesená",J301,0)</f>
        <v>0</v>
      </c>
      <c r="BI301" s="182">
        <f>IF(N301="nulová",J301,0)</f>
        <v>0</v>
      </c>
      <c r="BJ301" s="18" t="s">
        <v>89</v>
      </c>
      <c r="BK301" s="182">
        <f>ROUND(I301*H301,2)</f>
        <v>0</v>
      </c>
      <c r="BL301" s="18" t="s">
        <v>225</v>
      </c>
      <c r="BM301" s="181" t="s">
        <v>487</v>
      </c>
    </row>
    <row r="302" s="2" customFormat="1" ht="21.75" customHeight="1">
      <c r="A302" s="37"/>
      <c r="B302" s="168"/>
      <c r="C302" s="207" t="s">
        <v>488</v>
      </c>
      <c r="D302" s="207" t="s">
        <v>239</v>
      </c>
      <c r="E302" s="208" t="s">
        <v>489</v>
      </c>
      <c r="F302" s="209" t="s">
        <v>490</v>
      </c>
      <c r="G302" s="210" t="s">
        <v>378</v>
      </c>
      <c r="H302" s="211">
        <v>1</v>
      </c>
      <c r="I302" s="212"/>
      <c r="J302" s="213">
        <f>ROUND(I302*H302,2)</f>
        <v>0</v>
      </c>
      <c r="K302" s="214"/>
      <c r="L302" s="215"/>
      <c r="M302" s="216" t="s">
        <v>1</v>
      </c>
      <c r="N302" s="217" t="s">
        <v>43</v>
      </c>
      <c r="O302" s="76"/>
      <c r="P302" s="179">
        <f>O302*H302</f>
        <v>0</v>
      </c>
      <c r="Q302" s="179">
        <v>0.0023999999999999998</v>
      </c>
      <c r="R302" s="179">
        <f>Q302*H302</f>
        <v>0.0023999999999999998</v>
      </c>
      <c r="S302" s="179">
        <v>0</v>
      </c>
      <c r="T302" s="180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81" t="s">
        <v>242</v>
      </c>
      <c r="AT302" s="181" t="s">
        <v>239</v>
      </c>
      <c r="AU302" s="181" t="s">
        <v>89</v>
      </c>
      <c r="AY302" s="18" t="s">
        <v>131</v>
      </c>
      <c r="BE302" s="182">
        <f>IF(N302="základní",J302,0)</f>
        <v>0</v>
      </c>
      <c r="BF302" s="182">
        <f>IF(N302="snížená",J302,0)</f>
        <v>0</v>
      </c>
      <c r="BG302" s="182">
        <f>IF(N302="zákl. přenesená",J302,0)</f>
        <v>0</v>
      </c>
      <c r="BH302" s="182">
        <f>IF(N302="sníž. přenesená",J302,0)</f>
        <v>0</v>
      </c>
      <c r="BI302" s="182">
        <f>IF(N302="nulová",J302,0)</f>
        <v>0</v>
      </c>
      <c r="BJ302" s="18" t="s">
        <v>89</v>
      </c>
      <c r="BK302" s="182">
        <f>ROUND(I302*H302,2)</f>
        <v>0</v>
      </c>
      <c r="BL302" s="18" t="s">
        <v>225</v>
      </c>
      <c r="BM302" s="181" t="s">
        <v>491</v>
      </c>
    </row>
    <row r="303" s="2" customFormat="1" ht="21.75" customHeight="1">
      <c r="A303" s="37"/>
      <c r="B303" s="168"/>
      <c r="C303" s="169" t="s">
        <v>492</v>
      </c>
      <c r="D303" s="169" t="s">
        <v>134</v>
      </c>
      <c r="E303" s="170" t="s">
        <v>493</v>
      </c>
      <c r="F303" s="171" t="s">
        <v>494</v>
      </c>
      <c r="G303" s="172" t="s">
        <v>378</v>
      </c>
      <c r="H303" s="173">
        <v>1</v>
      </c>
      <c r="I303" s="174"/>
      <c r="J303" s="175">
        <f>ROUND(I303*H303,2)</f>
        <v>0</v>
      </c>
      <c r="K303" s="176"/>
      <c r="L303" s="38"/>
      <c r="M303" s="177" t="s">
        <v>1</v>
      </c>
      <c r="N303" s="178" t="s">
        <v>43</v>
      </c>
      <c r="O303" s="76"/>
      <c r="P303" s="179">
        <f>O303*H303</f>
        <v>0</v>
      </c>
      <c r="Q303" s="179">
        <v>0</v>
      </c>
      <c r="R303" s="179">
        <f>Q303*H303</f>
        <v>0</v>
      </c>
      <c r="S303" s="179">
        <v>0</v>
      </c>
      <c r="T303" s="180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81" t="s">
        <v>225</v>
      </c>
      <c r="AT303" s="181" t="s">
        <v>134</v>
      </c>
      <c r="AU303" s="181" t="s">
        <v>89</v>
      </c>
      <c r="AY303" s="18" t="s">
        <v>131</v>
      </c>
      <c r="BE303" s="182">
        <f>IF(N303="základní",J303,0)</f>
        <v>0</v>
      </c>
      <c r="BF303" s="182">
        <f>IF(N303="snížená",J303,0)</f>
        <v>0</v>
      </c>
      <c r="BG303" s="182">
        <f>IF(N303="zákl. přenesená",J303,0)</f>
        <v>0</v>
      </c>
      <c r="BH303" s="182">
        <f>IF(N303="sníž. přenesená",J303,0)</f>
        <v>0</v>
      </c>
      <c r="BI303" s="182">
        <f>IF(N303="nulová",J303,0)</f>
        <v>0</v>
      </c>
      <c r="BJ303" s="18" t="s">
        <v>89</v>
      </c>
      <c r="BK303" s="182">
        <f>ROUND(I303*H303,2)</f>
        <v>0</v>
      </c>
      <c r="BL303" s="18" t="s">
        <v>225</v>
      </c>
      <c r="BM303" s="181" t="s">
        <v>495</v>
      </c>
    </row>
    <row r="304" s="2" customFormat="1" ht="24.15" customHeight="1">
      <c r="A304" s="37"/>
      <c r="B304" s="168"/>
      <c r="C304" s="207" t="s">
        <v>496</v>
      </c>
      <c r="D304" s="207" t="s">
        <v>239</v>
      </c>
      <c r="E304" s="208" t="s">
        <v>497</v>
      </c>
      <c r="F304" s="209" t="s">
        <v>498</v>
      </c>
      <c r="G304" s="210" t="s">
        <v>378</v>
      </c>
      <c r="H304" s="211">
        <v>1</v>
      </c>
      <c r="I304" s="212"/>
      <c r="J304" s="213">
        <f>ROUND(I304*H304,2)</f>
        <v>0</v>
      </c>
      <c r="K304" s="214"/>
      <c r="L304" s="215"/>
      <c r="M304" s="216" t="s">
        <v>1</v>
      </c>
      <c r="N304" s="217" t="s">
        <v>43</v>
      </c>
      <c r="O304" s="76"/>
      <c r="P304" s="179">
        <f>O304*H304</f>
        <v>0</v>
      </c>
      <c r="Q304" s="179">
        <v>0.0011999999999999999</v>
      </c>
      <c r="R304" s="179">
        <f>Q304*H304</f>
        <v>0.0011999999999999999</v>
      </c>
      <c r="S304" s="179">
        <v>0</v>
      </c>
      <c r="T304" s="180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1" t="s">
        <v>242</v>
      </c>
      <c r="AT304" s="181" t="s">
        <v>239</v>
      </c>
      <c r="AU304" s="181" t="s">
        <v>89</v>
      </c>
      <c r="AY304" s="18" t="s">
        <v>131</v>
      </c>
      <c r="BE304" s="182">
        <f>IF(N304="základní",J304,0)</f>
        <v>0</v>
      </c>
      <c r="BF304" s="182">
        <f>IF(N304="snížená",J304,0)</f>
        <v>0</v>
      </c>
      <c r="BG304" s="182">
        <f>IF(N304="zákl. přenesená",J304,0)</f>
        <v>0</v>
      </c>
      <c r="BH304" s="182">
        <f>IF(N304="sníž. přenesená",J304,0)</f>
        <v>0</v>
      </c>
      <c r="BI304" s="182">
        <f>IF(N304="nulová",J304,0)</f>
        <v>0</v>
      </c>
      <c r="BJ304" s="18" t="s">
        <v>89</v>
      </c>
      <c r="BK304" s="182">
        <f>ROUND(I304*H304,2)</f>
        <v>0</v>
      </c>
      <c r="BL304" s="18" t="s">
        <v>225</v>
      </c>
      <c r="BM304" s="181" t="s">
        <v>499</v>
      </c>
    </row>
    <row r="305" s="2" customFormat="1" ht="24.15" customHeight="1">
      <c r="A305" s="37"/>
      <c r="B305" s="168"/>
      <c r="C305" s="169" t="s">
        <v>500</v>
      </c>
      <c r="D305" s="169" t="s">
        <v>134</v>
      </c>
      <c r="E305" s="170" t="s">
        <v>501</v>
      </c>
      <c r="F305" s="171" t="s">
        <v>502</v>
      </c>
      <c r="G305" s="172" t="s">
        <v>248</v>
      </c>
      <c r="H305" s="218"/>
      <c r="I305" s="174"/>
      <c r="J305" s="175">
        <f>ROUND(I305*H305,2)</f>
        <v>0</v>
      </c>
      <c r="K305" s="176"/>
      <c r="L305" s="38"/>
      <c r="M305" s="177" t="s">
        <v>1</v>
      </c>
      <c r="N305" s="178" t="s">
        <v>43</v>
      </c>
      <c r="O305" s="76"/>
      <c r="P305" s="179">
        <f>O305*H305</f>
        <v>0</v>
      </c>
      <c r="Q305" s="179">
        <v>0</v>
      </c>
      <c r="R305" s="179">
        <f>Q305*H305</f>
        <v>0</v>
      </c>
      <c r="S305" s="179">
        <v>0</v>
      </c>
      <c r="T305" s="180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1" t="s">
        <v>225</v>
      </c>
      <c r="AT305" s="181" t="s">
        <v>134</v>
      </c>
      <c r="AU305" s="181" t="s">
        <v>89</v>
      </c>
      <c r="AY305" s="18" t="s">
        <v>131</v>
      </c>
      <c r="BE305" s="182">
        <f>IF(N305="základní",J305,0)</f>
        <v>0</v>
      </c>
      <c r="BF305" s="182">
        <f>IF(N305="snížená",J305,0)</f>
        <v>0</v>
      </c>
      <c r="BG305" s="182">
        <f>IF(N305="zákl. přenesená",J305,0)</f>
        <v>0</v>
      </c>
      <c r="BH305" s="182">
        <f>IF(N305="sníž. přenesená",J305,0)</f>
        <v>0</v>
      </c>
      <c r="BI305" s="182">
        <f>IF(N305="nulová",J305,0)</f>
        <v>0</v>
      </c>
      <c r="BJ305" s="18" t="s">
        <v>89</v>
      </c>
      <c r="BK305" s="182">
        <f>ROUND(I305*H305,2)</f>
        <v>0</v>
      </c>
      <c r="BL305" s="18" t="s">
        <v>225</v>
      </c>
      <c r="BM305" s="181" t="s">
        <v>503</v>
      </c>
    </row>
    <row r="306" s="12" customFormat="1" ht="22.8" customHeight="1">
      <c r="A306" s="12"/>
      <c r="B306" s="155"/>
      <c r="C306" s="12"/>
      <c r="D306" s="156" t="s">
        <v>76</v>
      </c>
      <c r="E306" s="166" t="s">
        <v>504</v>
      </c>
      <c r="F306" s="166" t="s">
        <v>505</v>
      </c>
      <c r="G306" s="12"/>
      <c r="H306" s="12"/>
      <c r="I306" s="158"/>
      <c r="J306" s="167">
        <f>BK306</f>
        <v>0</v>
      </c>
      <c r="K306" s="12"/>
      <c r="L306" s="155"/>
      <c r="M306" s="160"/>
      <c r="N306" s="161"/>
      <c r="O306" s="161"/>
      <c r="P306" s="162">
        <f>SUM(P307:P316)</f>
        <v>0</v>
      </c>
      <c r="Q306" s="161"/>
      <c r="R306" s="162">
        <f>SUM(R307:R316)</f>
        <v>0.25674198000000004</v>
      </c>
      <c r="S306" s="161"/>
      <c r="T306" s="163">
        <f>SUM(T307:T316)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56" t="s">
        <v>89</v>
      </c>
      <c r="AT306" s="164" t="s">
        <v>76</v>
      </c>
      <c r="AU306" s="164" t="s">
        <v>85</v>
      </c>
      <c r="AY306" s="156" t="s">
        <v>131</v>
      </c>
      <c r="BK306" s="165">
        <f>SUM(BK307:BK316)</f>
        <v>0</v>
      </c>
    </row>
    <row r="307" s="2" customFormat="1" ht="24.15" customHeight="1">
      <c r="A307" s="37"/>
      <c r="B307" s="168"/>
      <c r="C307" s="169" t="s">
        <v>506</v>
      </c>
      <c r="D307" s="169" t="s">
        <v>134</v>
      </c>
      <c r="E307" s="170" t="s">
        <v>507</v>
      </c>
      <c r="F307" s="171" t="s">
        <v>508</v>
      </c>
      <c r="G307" s="172" t="s">
        <v>137</v>
      </c>
      <c r="H307" s="173">
        <v>945.05700000000002</v>
      </c>
      <c r="I307" s="174"/>
      <c r="J307" s="175">
        <f>ROUND(I307*H307,2)</f>
        <v>0</v>
      </c>
      <c r="K307" s="176"/>
      <c r="L307" s="38"/>
      <c r="M307" s="177" t="s">
        <v>1</v>
      </c>
      <c r="N307" s="178" t="s">
        <v>43</v>
      </c>
      <c r="O307" s="76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1" t="s">
        <v>225</v>
      </c>
      <c r="AT307" s="181" t="s">
        <v>134</v>
      </c>
      <c r="AU307" s="181" t="s">
        <v>89</v>
      </c>
      <c r="AY307" s="18" t="s">
        <v>131</v>
      </c>
      <c r="BE307" s="182">
        <f>IF(N307="základní",J307,0)</f>
        <v>0</v>
      </c>
      <c r="BF307" s="182">
        <f>IF(N307="snížená",J307,0)</f>
        <v>0</v>
      </c>
      <c r="BG307" s="182">
        <f>IF(N307="zákl. přenesená",J307,0)</f>
        <v>0</v>
      </c>
      <c r="BH307" s="182">
        <f>IF(N307="sníž. přenesená",J307,0)</f>
        <v>0</v>
      </c>
      <c r="BI307" s="182">
        <f>IF(N307="nulová",J307,0)</f>
        <v>0</v>
      </c>
      <c r="BJ307" s="18" t="s">
        <v>89</v>
      </c>
      <c r="BK307" s="182">
        <f>ROUND(I307*H307,2)</f>
        <v>0</v>
      </c>
      <c r="BL307" s="18" t="s">
        <v>225</v>
      </c>
      <c r="BM307" s="181" t="s">
        <v>509</v>
      </c>
    </row>
    <row r="308" s="14" customFormat="1">
      <c r="A308" s="14"/>
      <c r="B308" s="191"/>
      <c r="C308" s="14"/>
      <c r="D308" s="184" t="s">
        <v>140</v>
      </c>
      <c r="E308" s="192" t="s">
        <v>1</v>
      </c>
      <c r="F308" s="193" t="s">
        <v>510</v>
      </c>
      <c r="G308" s="14"/>
      <c r="H308" s="194">
        <v>396.10500000000002</v>
      </c>
      <c r="I308" s="195"/>
      <c r="J308" s="14"/>
      <c r="K308" s="14"/>
      <c r="L308" s="191"/>
      <c r="M308" s="196"/>
      <c r="N308" s="197"/>
      <c r="O308" s="197"/>
      <c r="P308" s="197"/>
      <c r="Q308" s="197"/>
      <c r="R308" s="197"/>
      <c r="S308" s="197"/>
      <c r="T308" s="19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92" t="s">
        <v>140</v>
      </c>
      <c r="AU308" s="192" t="s">
        <v>89</v>
      </c>
      <c r="AV308" s="14" t="s">
        <v>89</v>
      </c>
      <c r="AW308" s="14" t="s">
        <v>33</v>
      </c>
      <c r="AX308" s="14" t="s">
        <v>77</v>
      </c>
      <c r="AY308" s="192" t="s">
        <v>131</v>
      </c>
    </row>
    <row r="309" s="14" customFormat="1">
      <c r="A309" s="14"/>
      <c r="B309" s="191"/>
      <c r="C309" s="14"/>
      <c r="D309" s="184" t="s">
        <v>140</v>
      </c>
      <c r="E309" s="192" t="s">
        <v>1</v>
      </c>
      <c r="F309" s="193" t="s">
        <v>511</v>
      </c>
      <c r="G309" s="14"/>
      <c r="H309" s="194">
        <v>221.952</v>
      </c>
      <c r="I309" s="195"/>
      <c r="J309" s="14"/>
      <c r="K309" s="14"/>
      <c r="L309" s="191"/>
      <c r="M309" s="196"/>
      <c r="N309" s="197"/>
      <c r="O309" s="197"/>
      <c r="P309" s="197"/>
      <c r="Q309" s="197"/>
      <c r="R309" s="197"/>
      <c r="S309" s="197"/>
      <c r="T309" s="19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92" t="s">
        <v>140</v>
      </c>
      <c r="AU309" s="192" t="s">
        <v>89</v>
      </c>
      <c r="AV309" s="14" t="s">
        <v>89</v>
      </c>
      <c r="AW309" s="14" t="s">
        <v>33</v>
      </c>
      <c r="AX309" s="14" t="s">
        <v>77</v>
      </c>
      <c r="AY309" s="192" t="s">
        <v>131</v>
      </c>
    </row>
    <row r="310" s="14" customFormat="1">
      <c r="A310" s="14"/>
      <c r="B310" s="191"/>
      <c r="C310" s="14"/>
      <c r="D310" s="184" t="s">
        <v>140</v>
      </c>
      <c r="E310" s="192" t="s">
        <v>1</v>
      </c>
      <c r="F310" s="193" t="s">
        <v>512</v>
      </c>
      <c r="G310" s="14"/>
      <c r="H310" s="194">
        <v>327</v>
      </c>
      <c r="I310" s="195"/>
      <c r="J310" s="14"/>
      <c r="K310" s="14"/>
      <c r="L310" s="191"/>
      <c r="M310" s="196"/>
      <c r="N310" s="197"/>
      <c r="O310" s="197"/>
      <c r="P310" s="197"/>
      <c r="Q310" s="197"/>
      <c r="R310" s="197"/>
      <c r="S310" s="197"/>
      <c r="T310" s="19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192" t="s">
        <v>140</v>
      </c>
      <c r="AU310" s="192" t="s">
        <v>89</v>
      </c>
      <c r="AV310" s="14" t="s">
        <v>89</v>
      </c>
      <c r="AW310" s="14" t="s">
        <v>33</v>
      </c>
      <c r="AX310" s="14" t="s">
        <v>77</v>
      </c>
      <c r="AY310" s="192" t="s">
        <v>131</v>
      </c>
    </row>
    <row r="311" s="15" customFormat="1">
      <c r="A311" s="15"/>
      <c r="B311" s="199"/>
      <c r="C311" s="15"/>
      <c r="D311" s="184" t="s">
        <v>140</v>
      </c>
      <c r="E311" s="200" t="s">
        <v>1</v>
      </c>
      <c r="F311" s="201" t="s">
        <v>146</v>
      </c>
      <c r="G311" s="15"/>
      <c r="H311" s="202">
        <v>945.05700000000002</v>
      </c>
      <c r="I311" s="203"/>
      <c r="J311" s="15"/>
      <c r="K311" s="15"/>
      <c r="L311" s="199"/>
      <c r="M311" s="204"/>
      <c r="N311" s="205"/>
      <c r="O311" s="205"/>
      <c r="P311" s="205"/>
      <c r="Q311" s="205"/>
      <c r="R311" s="205"/>
      <c r="S311" s="205"/>
      <c r="T311" s="20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00" t="s">
        <v>140</v>
      </c>
      <c r="AU311" s="200" t="s">
        <v>89</v>
      </c>
      <c r="AV311" s="15" t="s">
        <v>138</v>
      </c>
      <c r="AW311" s="15" t="s">
        <v>33</v>
      </c>
      <c r="AX311" s="15" t="s">
        <v>85</v>
      </c>
      <c r="AY311" s="200" t="s">
        <v>131</v>
      </c>
    </row>
    <row r="312" s="2" customFormat="1" ht="24.15" customHeight="1">
      <c r="A312" s="37"/>
      <c r="B312" s="168"/>
      <c r="C312" s="169" t="s">
        <v>513</v>
      </c>
      <c r="D312" s="169" t="s">
        <v>134</v>
      </c>
      <c r="E312" s="170" t="s">
        <v>514</v>
      </c>
      <c r="F312" s="171" t="s">
        <v>515</v>
      </c>
      <c r="G312" s="172" t="s">
        <v>137</v>
      </c>
      <c r="H312" s="173">
        <v>1167.009</v>
      </c>
      <c r="I312" s="174"/>
      <c r="J312" s="175">
        <f>ROUND(I312*H312,2)</f>
        <v>0</v>
      </c>
      <c r="K312" s="176"/>
      <c r="L312" s="38"/>
      <c r="M312" s="177" t="s">
        <v>1</v>
      </c>
      <c r="N312" s="178" t="s">
        <v>43</v>
      </c>
      <c r="O312" s="76"/>
      <c r="P312" s="179">
        <f>O312*H312</f>
        <v>0</v>
      </c>
      <c r="Q312" s="179">
        <v>0.00022000000000000001</v>
      </c>
      <c r="R312" s="179">
        <f>Q312*H312</f>
        <v>0.25674198000000004</v>
      </c>
      <c r="S312" s="179">
        <v>0</v>
      </c>
      <c r="T312" s="180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1" t="s">
        <v>225</v>
      </c>
      <c r="AT312" s="181" t="s">
        <v>134</v>
      </c>
      <c r="AU312" s="181" t="s">
        <v>89</v>
      </c>
      <c r="AY312" s="18" t="s">
        <v>131</v>
      </c>
      <c r="BE312" s="182">
        <f>IF(N312="základní",J312,0)</f>
        <v>0</v>
      </c>
      <c r="BF312" s="182">
        <f>IF(N312="snížená",J312,0)</f>
        <v>0</v>
      </c>
      <c r="BG312" s="182">
        <f>IF(N312="zákl. přenesená",J312,0)</f>
        <v>0</v>
      </c>
      <c r="BH312" s="182">
        <f>IF(N312="sníž. přenesená",J312,0)</f>
        <v>0</v>
      </c>
      <c r="BI312" s="182">
        <f>IF(N312="nulová",J312,0)</f>
        <v>0</v>
      </c>
      <c r="BJ312" s="18" t="s">
        <v>89</v>
      </c>
      <c r="BK312" s="182">
        <f>ROUND(I312*H312,2)</f>
        <v>0</v>
      </c>
      <c r="BL312" s="18" t="s">
        <v>225</v>
      </c>
      <c r="BM312" s="181" t="s">
        <v>516</v>
      </c>
    </row>
    <row r="313" s="14" customFormat="1">
      <c r="A313" s="14"/>
      <c r="B313" s="191"/>
      <c r="C313" s="14"/>
      <c r="D313" s="184" t="s">
        <v>140</v>
      </c>
      <c r="E313" s="192" t="s">
        <v>1</v>
      </c>
      <c r="F313" s="193" t="s">
        <v>510</v>
      </c>
      <c r="G313" s="14"/>
      <c r="H313" s="194">
        <v>396.10500000000002</v>
      </c>
      <c r="I313" s="195"/>
      <c r="J313" s="14"/>
      <c r="K313" s="14"/>
      <c r="L313" s="191"/>
      <c r="M313" s="196"/>
      <c r="N313" s="197"/>
      <c r="O313" s="197"/>
      <c r="P313" s="197"/>
      <c r="Q313" s="197"/>
      <c r="R313" s="197"/>
      <c r="S313" s="197"/>
      <c r="T313" s="19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192" t="s">
        <v>140</v>
      </c>
      <c r="AU313" s="192" t="s">
        <v>89</v>
      </c>
      <c r="AV313" s="14" t="s">
        <v>89</v>
      </c>
      <c r="AW313" s="14" t="s">
        <v>33</v>
      </c>
      <c r="AX313" s="14" t="s">
        <v>77</v>
      </c>
      <c r="AY313" s="192" t="s">
        <v>131</v>
      </c>
    </row>
    <row r="314" s="14" customFormat="1">
      <c r="A314" s="14"/>
      <c r="B314" s="191"/>
      <c r="C314" s="14"/>
      <c r="D314" s="184" t="s">
        <v>140</v>
      </c>
      <c r="E314" s="192" t="s">
        <v>1</v>
      </c>
      <c r="F314" s="193" t="s">
        <v>517</v>
      </c>
      <c r="G314" s="14"/>
      <c r="H314" s="194">
        <v>443.904</v>
      </c>
      <c r="I314" s="195"/>
      <c r="J314" s="14"/>
      <c r="K314" s="14"/>
      <c r="L314" s="191"/>
      <c r="M314" s="196"/>
      <c r="N314" s="197"/>
      <c r="O314" s="197"/>
      <c r="P314" s="197"/>
      <c r="Q314" s="197"/>
      <c r="R314" s="197"/>
      <c r="S314" s="197"/>
      <c r="T314" s="19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92" t="s">
        <v>140</v>
      </c>
      <c r="AU314" s="192" t="s">
        <v>89</v>
      </c>
      <c r="AV314" s="14" t="s">
        <v>89</v>
      </c>
      <c r="AW314" s="14" t="s">
        <v>33</v>
      </c>
      <c r="AX314" s="14" t="s">
        <v>77</v>
      </c>
      <c r="AY314" s="192" t="s">
        <v>131</v>
      </c>
    </row>
    <row r="315" s="14" customFormat="1">
      <c r="A315" s="14"/>
      <c r="B315" s="191"/>
      <c r="C315" s="14"/>
      <c r="D315" s="184" t="s">
        <v>140</v>
      </c>
      <c r="E315" s="192" t="s">
        <v>1</v>
      </c>
      <c r="F315" s="193" t="s">
        <v>512</v>
      </c>
      <c r="G315" s="14"/>
      <c r="H315" s="194">
        <v>327</v>
      </c>
      <c r="I315" s="195"/>
      <c r="J315" s="14"/>
      <c r="K315" s="14"/>
      <c r="L315" s="191"/>
      <c r="M315" s="196"/>
      <c r="N315" s="197"/>
      <c r="O315" s="197"/>
      <c r="P315" s="197"/>
      <c r="Q315" s="197"/>
      <c r="R315" s="197"/>
      <c r="S315" s="197"/>
      <c r="T315" s="19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192" t="s">
        <v>140</v>
      </c>
      <c r="AU315" s="192" t="s">
        <v>89</v>
      </c>
      <c r="AV315" s="14" t="s">
        <v>89</v>
      </c>
      <c r="AW315" s="14" t="s">
        <v>33</v>
      </c>
      <c r="AX315" s="14" t="s">
        <v>77</v>
      </c>
      <c r="AY315" s="192" t="s">
        <v>131</v>
      </c>
    </row>
    <row r="316" s="15" customFormat="1">
      <c r="A316" s="15"/>
      <c r="B316" s="199"/>
      <c r="C316" s="15"/>
      <c r="D316" s="184" t="s">
        <v>140</v>
      </c>
      <c r="E316" s="200" t="s">
        <v>1</v>
      </c>
      <c r="F316" s="201" t="s">
        <v>146</v>
      </c>
      <c r="G316" s="15"/>
      <c r="H316" s="202">
        <v>1167.009</v>
      </c>
      <c r="I316" s="203"/>
      <c r="J316" s="15"/>
      <c r="K316" s="15"/>
      <c r="L316" s="199"/>
      <c r="M316" s="204"/>
      <c r="N316" s="205"/>
      <c r="O316" s="205"/>
      <c r="P316" s="205"/>
      <c r="Q316" s="205"/>
      <c r="R316" s="205"/>
      <c r="S316" s="205"/>
      <c r="T316" s="20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00" t="s">
        <v>140</v>
      </c>
      <c r="AU316" s="200" t="s">
        <v>89</v>
      </c>
      <c r="AV316" s="15" t="s">
        <v>138</v>
      </c>
      <c r="AW316" s="15" t="s">
        <v>33</v>
      </c>
      <c r="AX316" s="15" t="s">
        <v>85</v>
      </c>
      <c r="AY316" s="200" t="s">
        <v>131</v>
      </c>
    </row>
    <row r="317" s="12" customFormat="1" ht="22.8" customHeight="1">
      <c r="A317" s="12"/>
      <c r="B317" s="155"/>
      <c r="C317" s="12"/>
      <c r="D317" s="156" t="s">
        <v>76</v>
      </c>
      <c r="E317" s="166" t="s">
        <v>518</v>
      </c>
      <c r="F317" s="166" t="s">
        <v>519</v>
      </c>
      <c r="G317" s="12"/>
      <c r="H317" s="12"/>
      <c r="I317" s="158"/>
      <c r="J317" s="167">
        <f>BK317</f>
        <v>0</v>
      </c>
      <c r="K317" s="12"/>
      <c r="L317" s="155"/>
      <c r="M317" s="160"/>
      <c r="N317" s="161"/>
      <c r="O317" s="161"/>
      <c r="P317" s="162">
        <f>SUM(P318:P319)</f>
        <v>0</v>
      </c>
      <c r="Q317" s="161"/>
      <c r="R317" s="162">
        <f>SUM(R318:R319)</f>
        <v>0.0053180399999999996</v>
      </c>
      <c r="S317" s="161"/>
      <c r="T317" s="163">
        <f>SUM(T318:T319)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56" t="s">
        <v>89</v>
      </c>
      <c r="AT317" s="164" t="s">
        <v>76</v>
      </c>
      <c r="AU317" s="164" t="s">
        <v>85</v>
      </c>
      <c r="AY317" s="156" t="s">
        <v>131</v>
      </c>
      <c r="BK317" s="165">
        <f>SUM(BK318:BK319)</f>
        <v>0</v>
      </c>
    </row>
    <row r="318" s="2" customFormat="1" ht="33" customHeight="1">
      <c r="A318" s="37"/>
      <c r="B318" s="168"/>
      <c r="C318" s="169" t="s">
        <v>520</v>
      </c>
      <c r="D318" s="169" t="s">
        <v>134</v>
      </c>
      <c r="E318" s="170" t="s">
        <v>521</v>
      </c>
      <c r="F318" s="171" t="s">
        <v>522</v>
      </c>
      <c r="G318" s="172" t="s">
        <v>137</v>
      </c>
      <c r="H318" s="173">
        <v>20.454000000000001</v>
      </c>
      <c r="I318" s="174"/>
      <c r="J318" s="175">
        <f>ROUND(I318*H318,2)</f>
        <v>0</v>
      </c>
      <c r="K318" s="176"/>
      <c r="L318" s="38"/>
      <c r="M318" s="177" t="s">
        <v>1</v>
      </c>
      <c r="N318" s="178" t="s">
        <v>43</v>
      </c>
      <c r="O318" s="76"/>
      <c r="P318" s="179">
        <f>O318*H318</f>
        <v>0</v>
      </c>
      <c r="Q318" s="179">
        <v>0.00025999999999999998</v>
      </c>
      <c r="R318" s="179">
        <f>Q318*H318</f>
        <v>0.0053180399999999996</v>
      </c>
      <c r="S318" s="179">
        <v>0</v>
      </c>
      <c r="T318" s="180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1" t="s">
        <v>225</v>
      </c>
      <c r="AT318" s="181" t="s">
        <v>134</v>
      </c>
      <c r="AU318" s="181" t="s">
        <v>89</v>
      </c>
      <c r="AY318" s="18" t="s">
        <v>131</v>
      </c>
      <c r="BE318" s="182">
        <f>IF(N318="základní",J318,0)</f>
        <v>0</v>
      </c>
      <c r="BF318" s="182">
        <f>IF(N318="snížená",J318,0)</f>
        <v>0</v>
      </c>
      <c r="BG318" s="182">
        <f>IF(N318="zákl. přenesená",J318,0)</f>
        <v>0</v>
      </c>
      <c r="BH318" s="182">
        <f>IF(N318="sníž. přenesená",J318,0)</f>
        <v>0</v>
      </c>
      <c r="BI318" s="182">
        <f>IF(N318="nulová",J318,0)</f>
        <v>0</v>
      </c>
      <c r="BJ318" s="18" t="s">
        <v>89</v>
      </c>
      <c r="BK318" s="182">
        <f>ROUND(I318*H318,2)</f>
        <v>0</v>
      </c>
      <c r="BL318" s="18" t="s">
        <v>225</v>
      </c>
      <c r="BM318" s="181" t="s">
        <v>523</v>
      </c>
    </row>
    <row r="319" s="14" customFormat="1">
      <c r="A319" s="14"/>
      <c r="B319" s="191"/>
      <c r="C319" s="14"/>
      <c r="D319" s="184" t="s">
        <v>140</v>
      </c>
      <c r="E319" s="192" t="s">
        <v>1</v>
      </c>
      <c r="F319" s="193" t="s">
        <v>524</v>
      </c>
      <c r="G319" s="14"/>
      <c r="H319" s="194">
        <v>20.454000000000001</v>
      </c>
      <c r="I319" s="195"/>
      <c r="J319" s="14"/>
      <c r="K319" s="14"/>
      <c r="L319" s="191"/>
      <c r="M319" s="196"/>
      <c r="N319" s="197"/>
      <c r="O319" s="197"/>
      <c r="P319" s="197"/>
      <c r="Q319" s="197"/>
      <c r="R319" s="197"/>
      <c r="S319" s="197"/>
      <c r="T319" s="19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192" t="s">
        <v>140</v>
      </c>
      <c r="AU319" s="192" t="s">
        <v>89</v>
      </c>
      <c r="AV319" s="14" t="s">
        <v>89</v>
      </c>
      <c r="AW319" s="14" t="s">
        <v>33</v>
      </c>
      <c r="AX319" s="14" t="s">
        <v>85</v>
      </c>
      <c r="AY319" s="192" t="s">
        <v>131</v>
      </c>
    </row>
    <row r="320" s="12" customFormat="1" ht="25.92" customHeight="1">
      <c r="A320" s="12"/>
      <c r="B320" s="155"/>
      <c r="C320" s="12"/>
      <c r="D320" s="156" t="s">
        <v>76</v>
      </c>
      <c r="E320" s="157" t="s">
        <v>525</v>
      </c>
      <c r="F320" s="157" t="s">
        <v>526</v>
      </c>
      <c r="G320" s="12"/>
      <c r="H320" s="12"/>
      <c r="I320" s="158"/>
      <c r="J320" s="159">
        <f>BK320</f>
        <v>0</v>
      </c>
      <c r="K320" s="12"/>
      <c r="L320" s="155"/>
      <c r="M320" s="160"/>
      <c r="N320" s="161"/>
      <c r="O320" s="161"/>
      <c r="P320" s="162">
        <f>P321+P323</f>
        <v>0</v>
      </c>
      <c r="Q320" s="161"/>
      <c r="R320" s="162">
        <f>R321+R323</f>
        <v>0</v>
      </c>
      <c r="S320" s="161"/>
      <c r="T320" s="163">
        <f>T321+T323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56" t="s">
        <v>163</v>
      </c>
      <c r="AT320" s="164" t="s">
        <v>76</v>
      </c>
      <c r="AU320" s="164" t="s">
        <v>77</v>
      </c>
      <c r="AY320" s="156" t="s">
        <v>131</v>
      </c>
      <c r="BK320" s="165">
        <f>BK321+BK323</f>
        <v>0</v>
      </c>
    </row>
    <row r="321" s="12" customFormat="1" ht="22.8" customHeight="1">
      <c r="A321" s="12"/>
      <c r="B321" s="155"/>
      <c r="C321" s="12"/>
      <c r="D321" s="156" t="s">
        <v>76</v>
      </c>
      <c r="E321" s="166" t="s">
        <v>527</v>
      </c>
      <c r="F321" s="166" t="s">
        <v>528</v>
      </c>
      <c r="G321" s="12"/>
      <c r="H321" s="12"/>
      <c r="I321" s="158"/>
      <c r="J321" s="167">
        <f>BK321</f>
        <v>0</v>
      </c>
      <c r="K321" s="12"/>
      <c r="L321" s="155"/>
      <c r="M321" s="160"/>
      <c r="N321" s="161"/>
      <c r="O321" s="161"/>
      <c r="P321" s="162">
        <f>P322</f>
        <v>0</v>
      </c>
      <c r="Q321" s="161"/>
      <c r="R321" s="162">
        <f>R322</f>
        <v>0</v>
      </c>
      <c r="S321" s="161"/>
      <c r="T321" s="163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56" t="s">
        <v>163</v>
      </c>
      <c r="AT321" s="164" t="s">
        <v>76</v>
      </c>
      <c r="AU321" s="164" t="s">
        <v>85</v>
      </c>
      <c r="AY321" s="156" t="s">
        <v>131</v>
      </c>
      <c r="BK321" s="165">
        <f>BK322</f>
        <v>0</v>
      </c>
    </row>
    <row r="322" s="2" customFormat="1" ht="16.5" customHeight="1">
      <c r="A322" s="37"/>
      <c r="B322" s="168"/>
      <c r="C322" s="169" t="s">
        <v>529</v>
      </c>
      <c r="D322" s="169" t="s">
        <v>134</v>
      </c>
      <c r="E322" s="170" t="s">
        <v>530</v>
      </c>
      <c r="F322" s="171" t="s">
        <v>528</v>
      </c>
      <c r="G322" s="172" t="s">
        <v>330</v>
      </c>
      <c r="H322" s="173">
        <v>1</v>
      </c>
      <c r="I322" s="174"/>
      <c r="J322" s="175">
        <f>ROUND(I322*H322,2)</f>
        <v>0</v>
      </c>
      <c r="K322" s="176"/>
      <c r="L322" s="38"/>
      <c r="M322" s="177" t="s">
        <v>1</v>
      </c>
      <c r="N322" s="178" t="s">
        <v>43</v>
      </c>
      <c r="O322" s="76"/>
      <c r="P322" s="179">
        <f>O322*H322</f>
        <v>0</v>
      </c>
      <c r="Q322" s="179">
        <v>0</v>
      </c>
      <c r="R322" s="179">
        <f>Q322*H322</f>
        <v>0</v>
      </c>
      <c r="S322" s="179">
        <v>0</v>
      </c>
      <c r="T322" s="180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1" t="s">
        <v>531</v>
      </c>
      <c r="AT322" s="181" t="s">
        <v>134</v>
      </c>
      <c r="AU322" s="181" t="s">
        <v>89</v>
      </c>
      <c r="AY322" s="18" t="s">
        <v>131</v>
      </c>
      <c r="BE322" s="182">
        <f>IF(N322="základní",J322,0)</f>
        <v>0</v>
      </c>
      <c r="BF322" s="182">
        <f>IF(N322="snížená",J322,0)</f>
        <v>0</v>
      </c>
      <c r="BG322" s="182">
        <f>IF(N322="zákl. přenesená",J322,0)</f>
        <v>0</v>
      </c>
      <c r="BH322" s="182">
        <f>IF(N322="sníž. přenesená",J322,0)</f>
        <v>0</v>
      </c>
      <c r="BI322" s="182">
        <f>IF(N322="nulová",J322,0)</f>
        <v>0</v>
      </c>
      <c r="BJ322" s="18" t="s">
        <v>89</v>
      </c>
      <c r="BK322" s="182">
        <f>ROUND(I322*H322,2)</f>
        <v>0</v>
      </c>
      <c r="BL322" s="18" t="s">
        <v>531</v>
      </c>
      <c r="BM322" s="181" t="s">
        <v>532</v>
      </c>
    </row>
    <row r="323" s="12" customFormat="1" ht="22.8" customHeight="1">
      <c r="A323" s="12"/>
      <c r="B323" s="155"/>
      <c r="C323" s="12"/>
      <c r="D323" s="156" t="s">
        <v>76</v>
      </c>
      <c r="E323" s="166" t="s">
        <v>533</v>
      </c>
      <c r="F323" s="166" t="s">
        <v>534</v>
      </c>
      <c r="G323" s="12"/>
      <c r="H323" s="12"/>
      <c r="I323" s="158"/>
      <c r="J323" s="167">
        <f>BK323</f>
        <v>0</v>
      </c>
      <c r="K323" s="12"/>
      <c r="L323" s="155"/>
      <c r="M323" s="160"/>
      <c r="N323" s="161"/>
      <c r="O323" s="161"/>
      <c r="P323" s="162">
        <f>P324</f>
        <v>0</v>
      </c>
      <c r="Q323" s="161"/>
      <c r="R323" s="162">
        <f>R324</f>
        <v>0</v>
      </c>
      <c r="S323" s="161"/>
      <c r="T323" s="163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56" t="s">
        <v>163</v>
      </c>
      <c r="AT323" s="164" t="s">
        <v>76</v>
      </c>
      <c r="AU323" s="164" t="s">
        <v>85</v>
      </c>
      <c r="AY323" s="156" t="s">
        <v>131</v>
      </c>
      <c r="BK323" s="165">
        <f>BK324</f>
        <v>0</v>
      </c>
    </row>
    <row r="324" s="2" customFormat="1" ht="16.5" customHeight="1">
      <c r="A324" s="37"/>
      <c r="B324" s="168"/>
      <c r="C324" s="169" t="s">
        <v>535</v>
      </c>
      <c r="D324" s="169" t="s">
        <v>134</v>
      </c>
      <c r="E324" s="170" t="s">
        <v>536</v>
      </c>
      <c r="F324" s="171" t="s">
        <v>534</v>
      </c>
      <c r="G324" s="172" t="s">
        <v>330</v>
      </c>
      <c r="H324" s="173">
        <v>1</v>
      </c>
      <c r="I324" s="174"/>
      <c r="J324" s="175">
        <f>ROUND(I324*H324,2)</f>
        <v>0</v>
      </c>
      <c r="K324" s="176"/>
      <c r="L324" s="38"/>
      <c r="M324" s="219" t="s">
        <v>1</v>
      </c>
      <c r="N324" s="220" t="s">
        <v>43</v>
      </c>
      <c r="O324" s="22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1" t="s">
        <v>531</v>
      </c>
      <c r="AT324" s="181" t="s">
        <v>134</v>
      </c>
      <c r="AU324" s="181" t="s">
        <v>89</v>
      </c>
      <c r="AY324" s="18" t="s">
        <v>131</v>
      </c>
      <c r="BE324" s="182">
        <f>IF(N324="základní",J324,0)</f>
        <v>0</v>
      </c>
      <c r="BF324" s="182">
        <f>IF(N324="snížená",J324,0)</f>
        <v>0</v>
      </c>
      <c r="BG324" s="182">
        <f>IF(N324="zákl. přenesená",J324,0)</f>
        <v>0</v>
      </c>
      <c r="BH324" s="182">
        <f>IF(N324="sníž. přenesená",J324,0)</f>
        <v>0</v>
      </c>
      <c r="BI324" s="182">
        <f>IF(N324="nulová",J324,0)</f>
        <v>0</v>
      </c>
      <c r="BJ324" s="18" t="s">
        <v>89</v>
      </c>
      <c r="BK324" s="182">
        <f>ROUND(I324*H324,2)</f>
        <v>0</v>
      </c>
      <c r="BL324" s="18" t="s">
        <v>531</v>
      </c>
      <c r="BM324" s="181" t="s">
        <v>537</v>
      </c>
    </row>
    <row r="325" s="2" customFormat="1" ht="6.96" customHeight="1">
      <c r="A325" s="37"/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38"/>
      <c r="M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</sheetData>
  <autoFilter ref="C131:K324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9"/>
      <c r="C3" s="20"/>
      <c r="D3" s="20"/>
      <c r="E3" s="20"/>
      <c r="F3" s="20"/>
      <c r="G3" s="20"/>
      <c r="H3" s="21"/>
    </row>
    <row r="4" s="1" customFormat="1" ht="24.96" customHeight="1">
      <c r="B4" s="21"/>
      <c r="C4" s="22" t="s">
        <v>538</v>
      </c>
      <c r="H4" s="21"/>
    </row>
    <row r="5" s="1" customFormat="1" ht="12" customHeight="1">
      <c r="B5" s="21"/>
      <c r="C5" s="25" t="s">
        <v>13</v>
      </c>
      <c r="D5" s="35" t="s">
        <v>14</v>
      </c>
      <c r="E5" s="1"/>
      <c r="F5" s="1"/>
      <c r="H5" s="21"/>
    </row>
    <row r="6" s="1" customFormat="1" ht="36.96" customHeight="1">
      <c r="B6" s="21"/>
      <c r="C6" s="28" t="s">
        <v>16</v>
      </c>
      <c r="D6" s="29" t="s">
        <v>17</v>
      </c>
      <c r="E6" s="1"/>
      <c r="F6" s="1"/>
      <c r="H6" s="21"/>
    </row>
    <row r="7" s="1" customFormat="1" ht="16.5" customHeight="1">
      <c r="B7" s="21"/>
      <c r="C7" s="31" t="s">
        <v>22</v>
      </c>
      <c r="D7" s="68" t="str">
        <f>'Rekapitulace stavby'!AN8</f>
        <v>21. 4. 2022</v>
      </c>
      <c r="H7" s="21"/>
    </row>
    <row r="8" s="2" customFormat="1" ht="10.8" customHeight="1">
      <c r="A8" s="37"/>
      <c r="B8" s="38"/>
      <c r="C8" s="37"/>
      <c r="D8" s="37"/>
      <c r="E8" s="37"/>
      <c r="F8" s="37"/>
      <c r="G8" s="37"/>
      <c r="H8" s="38"/>
    </row>
    <row r="9" s="11" customFormat="1" ht="29.28" customHeight="1">
      <c r="A9" s="144"/>
      <c r="B9" s="145"/>
      <c r="C9" s="146" t="s">
        <v>58</v>
      </c>
      <c r="D9" s="147" t="s">
        <v>59</v>
      </c>
      <c r="E9" s="147" t="s">
        <v>118</v>
      </c>
      <c r="F9" s="148" t="s">
        <v>539</v>
      </c>
      <c r="G9" s="144"/>
      <c r="H9" s="145"/>
    </row>
    <row r="10" s="2" customFormat="1" ht="26.4" customHeight="1">
      <c r="A10" s="37"/>
      <c r="B10" s="38"/>
      <c r="C10" s="224" t="s">
        <v>540</v>
      </c>
      <c r="D10" s="224" t="s">
        <v>83</v>
      </c>
      <c r="E10" s="37"/>
      <c r="F10" s="37"/>
      <c r="G10" s="37"/>
      <c r="H10" s="38"/>
    </row>
    <row r="11" s="2" customFormat="1" ht="16.8" customHeight="1">
      <c r="A11" s="37"/>
      <c r="B11" s="38"/>
      <c r="C11" s="225" t="s">
        <v>541</v>
      </c>
      <c r="D11" s="226" t="s">
        <v>541</v>
      </c>
      <c r="E11" s="227" t="s">
        <v>1</v>
      </c>
      <c r="F11" s="228">
        <v>264.06999999999999</v>
      </c>
      <c r="G11" s="37"/>
      <c r="H11" s="38"/>
    </row>
    <row r="12" s="2" customFormat="1" ht="16.8" customHeight="1">
      <c r="A12" s="37"/>
      <c r="B12" s="38"/>
      <c r="C12" s="225" t="s">
        <v>87</v>
      </c>
      <c r="D12" s="226" t="s">
        <v>87</v>
      </c>
      <c r="E12" s="227" t="s">
        <v>1</v>
      </c>
      <c r="F12" s="228">
        <v>264.06999999999999</v>
      </c>
      <c r="G12" s="37"/>
      <c r="H12" s="38"/>
    </row>
    <row r="13" s="2" customFormat="1" ht="16.8" customHeight="1">
      <c r="A13" s="37"/>
      <c r="B13" s="38"/>
      <c r="C13" s="229" t="s">
        <v>1</v>
      </c>
      <c r="D13" s="229" t="s">
        <v>336</v>
      </c>
      <c r="E13" s="18" t="s">
        <v>1</v>
      </c>
      <c r="F13" s="230">
        <v>0</v>
      </c>
      <c r="G13" s="37"/>
      <c r="H13" s="38"/>
    </row>
    <row r="14" s="2" customFormat="1" ht="16.8" customHeight="1">
      <c r="A14" s="37"/>
      <c r="B14" s="38"/>
      <c r="C14" s="229" t="s">
        <v>1</v>
      </c>
      <c r="D14" s="229" t="s">
        <v>337</v>
      </c>
      <c r="E14" s="18" t="s">
        <v>1</v>
      </c>
      <c r="F14" s="230">
        <v>329.33199999999999</v>
      </c>
      <c r="G14" s="37"/>
      <c r="H14" s="38"/>
    </row>
    <row r="15" s="2" customFormat="1" ht="16.8" customHeight="1">
      <c r="A15" s="37"/>
      <c r="B15" s="38"/>
      <c r="C15" s="229" t="s">
        <v>1</v>
      </c>
      <c r="D15" s="229" t="s">
        <v>338</v>
      </c>
      <c r="E15" s="18" t="s">
        <v>1</v>
      </c>
      <c r="F15" s="230">
        <v>-24.359000000000002</v>
      </c>
      <c r="G15" s="37"/>
      <c r="H15" s="38"/>
    </row>
    <row r="16" s="2" customFormat="1" ht="16.8" customHeight="1">
      <c r="A16" s="37"/>
      <c r="B16" s="38"/>
      <c r="C16" s="229" t="s">
        <v>1</v>
      </c>
      <c r="D16" s="229" t="s">
        <v>339</v>
      </c>
      <c r="E16" s="18" t="s">
        <v>1</v>
      </c>
      <c r="F16" s="230">
        <v>-21.513000000000002</v>
      </c>
      <c r="G16" s="37"/>
      <c r="H16" s="38"/>
    </row>
    <row r="17" s="2" customFormat="1" ht="16.8" customHeight="1">
      <c r="A17" s="37"/>
      <c r="B17" s="38"/>
      <c r="C17" s="229" t="s">
        <v>1</v>
      </c>
      <c r="D17" s="229" t="s">
        <v>340</v>
      </c>
      <c r="E17" s="18" t="s">
        <v>1</v>
      </c>
      <c r="F17" s="230">
        <v>-1.8899999999999999</v>
      </c>
      <c r="G17" s="37"/>
      <c r="H17" s="38"/>
    </row>
    <row r="18" s="2" customFormat="1" ht="16.8" customHeight="1">
      <c r="A18" s="37"/>
      <c r="B18" s="38"/>
      <c r="C18" s="229" t="s">
        <v>1</v>
      </c>
      <c r="D18" s="229" t="s">
        <v>341</v>
      </c>
      <c r="E18" s="18" t="s">
        <v>1</v>
      </c>
      <c r="F18" s="230">
        <v>-17.5</v>
      </c>
      <c r="G18" s="37"/>
      <c r="H18" s="38"/>
    </row>
    <row r="19" s="2" customFormat="1" ht="16.8" customHeight="1">
      <c r="A19" s="37"/>
      <c r="B19" s="38"/>
      <c r="C19" s="229" t="s">
        <v>87</v>
      </c>
      <c r="D19" s="229" t="s">
        <v>146</v>
      </c>
      <c r="E19" s="18" t="s">
        <v>1</v>
      </c>
      <c r="F19" s="230">
        <v>264.06999999999999</v>
      </c>
      <c r="G19" s="37"/>
      <c r="H19" s="38"/>
    </row>
    <row r="20" s="2" customFormat="1" ht="16.8" customHeight="1">
      <c r="A20" s="37"/>
      <c r="B20" s="38"/>
      <c r="C20" s="231" t="s">
        <v>542</v>
      </c>
      <c r="D20" s="37"/>
      <c r="E20" s="37"/>
      <c r="F20" s="37"/>
      <c r="G20" s="37"/>
      <c r="H20" s="38"/>
    </row>
    <row r="21" s="2" customFormat="1" ht="16.8" customHeight="1">
      <c r="A21" s="37"/>
      <c r="B21" s="38"/>
      <c r="C21" s="229" t="s">
        <v>333</v>
      </c>
      <c r="D21" s="229" t="s">
        <v>334</v>
      </c>
      <c r="E21" s="18" t="s">
        <v>137</v>
      </c>
      <c r="F21" s="230">
        <v>264.06999999999999</v>
      </c>
      <c r="G21" s="37"/>
      <c r="H21" s="38"/>
    </row>
    <row r="22" s="2" customFormat="1">
      <c r="A22" s="37"/>
      <c r="B22" s="38"/>
      <c r="C22" s="229" t="s">
        <v>234</v>
      </c>
      <c r="D22" s="229" t="s">
        <v>235</v>
      </c>
      <c r="E22" s="18" t="s">
        <v>137</v>
      </c>
      <c r="F22" s="230">
        <v>528.13999999999999</v>
      </c>
      <c r="G22" s="37"/>
      <c r="H22" s="38"/>
    </row>
    <row r="23" s="2" customFormat="1" ht="16.8" customHeight="1">
      <c r="A23" s="37"/>
      <c r="B23" s="38"/>
      <c r="C23" s="229" t="s">
        <v>312</v>
      </c>
      <c r="D23" s="229" t="s">
        <v>313</v>
      </c>
      <c r="E23" s="18" t="s">
        <v>137</v>
      </c>
      <c r="F23" s="230">
        <v>264.06999999999999</v>
      </c>
      <c r="G23" s="37"/>
      <c r="H23" s="38"/>
    </row>
    <row r="24" s="2" customFormat="1" ht="16.8" customHeight="1">
      <c r="A24" s="37"/>
      <c r="B24" s="38"/>
      <c r="C24" s="229" t="s">
        <v>320</v>
      </c>
      <c r="D24" s="229" t="s">
        <v>321</v>
      </c>
      <c r="E24" s="18" t="s">
        <v>137</v>
      </c>
      <c r="F24" s="230">
        <v>264.06999999999999</v>
      </c>
      <c r="G24" s="37"/>
      <c r="H24" s="38"/>
    </row>
    <row r="25" s="2" customFormat="1" ht="16.8" customHeight="1">
      <c r="A25" s="37"/>
      <c r="B25" s="38"/>
      <c r="C25" s="229" t="s">
        <v>507</v>
      </c>
      <c r="D25" s="229" t="s">
        <v>508</v>
      </c>
      <c r="E25" s="18" t="s">
        <v>137</v>
      </c>
      <c r="F25" s="230">
        <v>945.05700000000002</v>
      </c>
      <c r="G25" s="37"/>
      <c r="H25" s="38"/>
    </row>
    <row r="26" s="2" customFormat="1">
      <c r="A26" s="37"/>
      <c r="B26" s="38"/>
      <c r="C26" s="229" t="s">
        <v>514</v>
      </c>
      <c r="D26" s="229" t="s">
        <v>515</v>
      </c>
      <c r="E26" s="18" t="s">
        <v>137</v>
      </c>
      <c r="F26" s="230">
        <v>1167.009</v>
      </c>
      <c r="G26" s="37"/>
      <c r="H26" s="38"/>
    </row>
    <row r="27" s="2" customFormat="1" ht="16.8" customHeight="1">
      <c r="A27" s="37"/>
      <c r="B27" s="38"/>
      <c r="C27" s="229" t="s">
        <v>171</v>
      </c>
      <c r="D27" s="229" t="s">
        <v>172</v>
      </c>
      <c r="E27" s="18" t="s">
        <v>137</v>
      </c>
      <c r="F27" s="230">
        <v>264.06999999999999</v>
      </c>
      <c r="G27" s="37"/>
      <c r="H27" s="38"/>
    </row>
    <row r="28" s="2" customFormat="1" ht="16.8" customHeight="1">
      <c r="A28" s="37"/>
      <c r="B28" s="38"/>
      <c r="C28" s="229" t="s">
        <v>316</v>
      </c>
      <c r="D28" s="229" t="s">
        <v>317</v>
      </c>
      <c r="E28" s="18" t="s">
        <v>137</v>
      </c>
      <c r="F28" s="230">
        <v>290.47699999999998</v>
      </c>
      <c r="G28" s="37"/>
      <c r="H28" s="38"/>
    </row>
    <row r="29" s="2" customFormat="1" ht="16.8" customHeight="1">
      <c r="A29" s="37"/>
      <c r="B29" s="38"/>
      <c r="C29" s="225" t="s">
        <v>90</v>
      </c>
      <c r="D29" s="226" t="s">
        <v>90</v>
      </c>
      <c r="E29" s="227" t="s">
        <v>1</v>
      </c>
      <c r="F29" s="228">
        <v>443.904</v>
      </c>
      <c r="G29" s="37"/>
      <c r="H29" s="38"/>
    </row>
    <row r="30" s="2" customFormat="1" ht="16.8" customHeight="1">
      <c r="A30" s="37"/>
      <c r="B30" s="38"/>
      <c r="C30" s="229" t="s">
        <v>90</v>
      </c>
      <c r="D30" s="229" t="s">
        <v>434</v>
      </c>
      <c r="E30" s="18" t="s">
        <v>1</v>
      </c>
      <c r="F30" s="230">
        <v>443.904</v>
      </c>
      <c r="G30" s="37"/>
      <c r="H30" s="38"/>
    </row>
    <row r="31" s="2" customFormat="1" ht="16.8" customHeight="1">
      <c r="A31" s="37"/>
      <c r="B31" s="38"/>
      <c r="C31" s="231" t="s">
        <v>542</v>
      </c>
      <c r="D31" s="37"/>
      <c r="E31" s="37"/>
      <c r="F31" s="37"/>
      <c r="G31" s="37"/>
      <c r="H31" s="38"/>
    </row>
    <row r="32" s="2" customFormat="1" ht="16.8" customHeight="1">
      <c r="A32" s="37"/>
      <c r="B32" s="38"/>
      <c r="C32" s="229" t="s">
        <v>431</v>
      </c>
      <c r="D32" s="229" t="s">
        <v>432</v>
      </c>
      <c r="E32" s="18" t="s">
        <v>137</v>
      </c>
      <c r="F32" s="230">
        <v>443.904</v>
      </c>
      <c r="G32" s="37"/>
      <c r="H32" s="38"/>
    </row>
    <row r="33" s="2" customFormat="1" ht="16.8" customHeight="1">
      <c r="A33" s="37"/>
      <c r="B33" s="38"/>
      <c r="C33" s="229" t="s">
        <v>391</v>
      </c>
      <c r="D33" s="229" t="s">
        <v>392</v>
      </c>
      <c r="E33" s="18" t="s">
        <v>137</v>
      </c>
      <c r="F33" s="230">
        <v>443.904</v>
      </c>
      <c r="G33" s="37"/>
      <c r="H33" s="38"/>
    </row>
    <row r="34" s="2" customFormat="1" ht="16.8" customHeight="1">
      <c r="A34" s="37"/>
      <c r="B34" s="38"/>
      <c r="C34" s="229" t="s">
        <v>399</v>
      </c>
      <c r="D34" s="229" t="s">
        <v>400</v>
      </c>
      <c r="E34" s="18" t="s">
        <v>137</v>
      </c>
      <c r="F34" s="230">
        <v>443.904</v>
      </c>
      <c r="G34" s="37"/>
      <c r="H34" s="38"/>
    </row>
    <row r="35" s="2" customFormat="1" ht="7.44" customHeight="1">
      <c r="A35" s="37"/>
      <c r="B35" s="59"/>
      <c r="C35" s="60"/>
      <c r="D35" s="60"/>
      <c r="E35" s="60"/>
      <c r="F35" s="60"/>
      <c r="G35" s="60"/>
      <c r="H35" s="38"/>
    </row>
    <row r="36" s="2" customFormat="1">
      <c r="A36" s="37"/>
      <c r="B36" s="37"/>
      <c r="C36" s="37"/>
      <c r="D36" s="37"/>
      <c r="E36" s="37"/>
      <c r="F36" s="37"/>
      <c r="G36" s="37"/>
      <c r="H36" s="37"/>
    </row>
  </sheetData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KASPERPC\Kasper</dc:creator>
  <cp:lastModifiedBy>KASPERPC\Kasper</cp:lastModifiedBy>
  <dcterms:created xsi:type="dcterms:W3CDTF">2022-12-01T17:43:28Z</dcterms:created>
  <dcterms:modified xsi:type="dcterms:W3CDTF">2022-12-01T17:43:30Z</dcterms:modified>
</cp:coreProperties>
</file>