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Sterbova\Dropbox\Dokumenty\!! Karty projektu\2024.1 Odvodnění Sochůrkovi\"/>
    </mc:Choice>
  </mc:AlternateContent>
  <xr:revisionPtr revIDLastSave="0" documentId="8_{8CFAED79-0CE6-4CF7-AE05-CC70E6E2C800}" xr6:coauthVersionLast="47" xr6:coauthVersionMax="47" xr10:uidLastSave="{00000000-0000-0000-0000-000000000000}"/>
  <bookViews>
    <workbookView xWindow="-96" yWindow="-96" windowWidth="23232" windowHeight="12552" activeTab="1" xr2:uid="{00000000-000D-0000-FFFF-FFFF00000000}"/>
  </bookViews>
  <sheets>
    <sheet name="Rekapitulace" sheetId="3" r:id="rId1"/>
    <sheet name="SO 101" sheetId="2" r:id="rId2"/>
  </sheets>
  <calcPr calcId="191029"/>
</workbook>
</file>

<file path=xl/calcChain.xml><?xml version="1.0" encoding="utf-8"?>
<calcChain xmlns="http://schemas.openxmlformats.org/spreadsheetml/2006/main">
  <c r="I111" i="2" l="1"/>
  <c r="I102" i="2" s="1"/>
  <c r="I107" i="2"/>
  <c r="O107" i="2" s="1"/>
  <c r="I103" i="2"/>
  <c r="O103" i="2" s="1"/>
  <c r="I98" i="2"/>
  <c r="O98" i="2" s="1"/>
  <c r="I94" i="2"/>
  <c r="O94" i="2" s="1"/>
  <c r="I90" i="2"/>
  <c r="O90" i="2" s="1"/>
  <c r="I62" i="2"/>
  <c r="I85" i="2"/>
  <c r="O85" i="2" s="1"/>
  <c r="I80" i="2"/>
  <c r="O80" i="2" s="1"/>
  <c r="I76" i="2"/>
  <c r="O76" i="2" s="1"/>
  <c r="I72" i="2"/>
  <c r="O72" i="2" s="1"/>
  <c r="I68" i="2"/>
  <c r="O68" i="2" s="1"/>
  <c r="I63" i="2"/>
  <c r="O63" i="2" s="1"/>
  <c r="I57" i="2"/>
  <c r="I58" i="2"/>
  <c r="O58" i="2" s="1"/>
  <c r="I53" i="2"/>
  <c r="O53" i="2" s="1"/>
  <c r="I49" i="2"/>
  <c r="O49" i="2" s="1"/>
  <c r="I45" i="2"/>
  <c r="O45" i="2" s="1"/>
  <c r="I41" i="2"/>
  <c r="O41" i="2" s="1"/>
  <c r="I37" i="2"/>
  <c r="O37" i="2" s="1"/>
  <c r="I33" i="2"/>
  <c r="O33" i="2" s="1"/>
  <c r="I29" i="2"/>
  <c r="O29" i="2" s="1"/>
  <c r="I25" i="2"/>
  <c r="O25" i="2" s="1"/>
  <c r="I20" i="2"/>
  <c r="O20" i="2" s="1"/>
  <c r="I15" i="2"/>
  <c r="O15" i="2" s="1"/>
  <c r="I9" i="2"/>
  <c r="O9" i="2" s="1"/>
  <c r="I89" i="2" l="1"/>
  <c r="I19" i="2"/>
  <c r="I8" i="2"/>
  <c r="I3" i="2" s="1"/>
  <c r="C6" i="3"/>
  <c r="E10" i="3"/>
  <c r="C7" i="3" s="1"/>
  <c r="O111" i="2"/>
</calcChain>
</file>

<file path=xl/sharedStrings.xml><?xml version="1.0" encoding="utf-8"?>
<sst xmlns="http://schemas.openxmlformats.org/spreadsheetml/2006/main" count="322" uniqueCount="155">
  <si>
    <t>EstiCon</t>
  </si>
  <si>
    <t>Firma:</t>
  </si>
  <si>
    <t>Rekapitulace ceny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</si>
  <si>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</si>
  <si>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</si>
  <si>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</si>
  <si>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</si>
  <si>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</si>
  <si>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</si>
  <si>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</si>
  <si>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Soupis prací objektu</t>
  </si>
  <si>
    <t>S</t>
  </si>
  <si>
    <t>Stavba:</t>
  </si>
  <si>
    <t>8</t>
  </si>
  <si>
    <t>O</t>
  </si>
  <si>
    <t>Rozpočet:</t>
  </si>
  <si>
    <t>Typ</t>
  </si>
  <si>
    <t>Poř. číslo</t>
  </si>
  <si>
    <t>Kód položky</t>
  </si>
  <si>
    <t>Varianta</t>
  </si>
  <si>
    <t>Název Položky</t>
  </si>
  <si>
    <t>MJ</t>
  </si>
  <si>
    <t>Množství</t>
  </si>
  <si>
    <t>Cena</t>
  </si>
  <si>
    <t>Jednotková</t>
  </si>
  <si>
    <t>Celkem</t>
  </si>
  <si>
    <t>SD</t>
  </si>
  <si>
    <t>0</t>
  </si>
  <si>
    <t>Všeobecné konstrukce a práce</t>
  </si>
  <si>
    <t>P</t>
  </si>
  <si>
    <t>014101</t>
  </si>
  <si>
    <t>POPLATKY ZA SKLÁDKU - prostý beton, cem. stabilizace, obrubníky</t>
  </si>
  <si>
    <t>M3</t>
  </si>
  <si>
    <t>PP</t>
  </si>
  <si>
    <t/>
  </si>
  <si>
    <t>VV</t>
  </si>
  <si>
    <t xml:space="preserve"> 0 = 0,576 [A]</t>
  </si>
  <si>
    <t>Obrubníky 0,15*0,25*30 = 1,125 [B]</t>
  </si>
  <si>
    <t>Celkové množství = 1,701</t>
  </si>
  <si>
    <t>TS</t>
  </si>
  <si>
    <t>014121</t>
  </si>
  <si>
    <t>POPLATKY ZA SKLÁDKU TYP S-OO (OSTATNÍ ODPAD) - asfalt</t>
  </si>
  <si>
    <t xml:space="preserve"> 0 = 12,000 [A]</t>
  </si>
  <si>
    <t>zahrnuje veškeré poplatky provozovateli skládky související s uložením odpadu na skládce.</t>
  </si>
  <si>
    <t>1</t>
  </si>
  <si>
    <t>Zemní práce</t>
  </si>
  <si>
    <t>11314</t>
  </si>
  <si>
    <t>SKL</t>
  </si>
  <si>
    <t>ODSTRANĚNÍ KRYTU ZPEVNĚNÝCH PLOCH S CEMENTOVÝM POJIVEM</t>
  </si>
  <si>
    <t>tl. 0,17 m</t>
  </si>
  <si>
    <t>Městec Králové 6*0,8*0,12 = 0,576 [B]</t>
  </si>
  <si>
    <t>Celkové množství = 0,576</t>
  </si>
  <si>
    <t>Položka zahrnuje veškerou manipulaci s vybouranou sutí a s vybouranými hmotami vc. uložení na skládku. Nezahrnuje poplatek za skládku, který se vykazuje v položce 0141** (s výjimkou malého množství bouraného materiálu, kde je možné poplatek zahrnout do jednotkové ceny bourání – tento fakt musí být uveden v doplnujícím textu k položce).</t>
  </si>
  <si>
    <t>113524</t>
  </si>
  <si>
    <t>ODSTRANENÍ CHODNÍKOVÝCH A SILNICNÍCH OBRUBNÍKU BETONOVÝCH, ODVOZ DO 5KM</t>
  </si>
  <si>
    <t>M</t>
  </si>
  <si>
    <t xml:space="preserve"> 10+10+5+5 = 30,000 [A]</t>
  </si>
  <si>
    <t>11372</t>
  </si>
  <si>
    <t>FRÉZOVÁNÍ ZPEVNENÝCH PLOCH ASFALTOVÝCH - ostatní odpad</t>
  </si>
  <si>
    <t xml:space="preserve"> (10+10)*6*0,1 = 12,000 [A]</t>
  </si>
  <si>
    <t>113763</t>
  </si>
  <si>
    <t>FRÉZOVÁNÍ DRÁŽKY PRŮŘEZU DO 300MM2 V ASFALTOVÉ VOZOVCE</t>
  </si>
  <si>
    <t xml:space="preserve"> 6*2 = 12,000</t>
  </si>
  <si>
    <t>Položka zahrnuje veškerou manipulaci s vybouranou sutí a s vybouranými hmotami vc. uložení na skládku.</t>
  </si>
  <si>
    <t>13293</t>
  </si>
  <si>
    <t>HLOUBENÍ RÝH ŠÍR DO 2M PAŽ I NEPAŽ TR. III</t>
  </si>
  <si>
    <t>Pro potrubí 20*0,8*1,2 = 19,200 [A]</t>
  </si>
  <si>
    <t>položka zahrnuje:
- vodorovná a svislá doprava, premístení, preložení, manipulace s výkopkem
- kompletní provedení vykopávky nezapažené i zapažené
- ošetrení výkopište po celou dobu práce v nem vc. klimatických opatrení
- ztížení vykopávek v blízkosti podzemního vedení, konstrukcí a objektu vc. jejich docasného zajištení
- ztížení pod vodou, v okolí výbušnin, ve stísnených prostorech a pod.
- težení po vrstvách, pásech a po jiných nutných cástech (figurách)
- cerpání vody vc. cerpacích jímek, potrubí a pohotovostní cerpací soupravy (viz ustanovení k pol. 1151,2)
- potrebné snížení hladiny podzemní vody
- težení a rozpojování jednotlivých balvanu
- vytahování a nošení výkopku
- svahování a presvah. svahu do konecného tvaru, výmena hornin v podloží a v pláni znehodnocené klimatickými vlivy
- eventuelne nutné druhotné rozpojení odstrelené horniny
- rucní vykopávky, odstranení korenu a napadávek
- pažení, vzeprení a rozeprení vc. prepažování (vyjma štetových sten)
- úpravu, ochranu a ocištení dna, základové spáry, sten a svahu
- odvedení nebo obvedení vody v okolí výkopište a ve výkopišti
- trídení výkopku
- veškeré pomocné konstrukce umožnující provedení vykopávky (príjezdy, sjezdy, nájezdy, lešení, podper. konstr., premostení, zpevnené plochy, zakrytí a pod.)
- nezahrnuje uložení zeminy (na skládku, do násypu) ani poplatky za skládku, vykazují se v položce c.0141**</t>
  </si>
  <si>
    <t>17411</t>
  </si>
  <si>
    <t>ZÁSYP JAM A RÝH ZEMINOU SE ZHUTNENÍM</t>
  </si>
  <si>
    <t xml:space="preserve"> 20*0,8*0,65 = 10,400 [A]</t>
  </si>
  <si>
    <t>položka zahrnuje:
- kompletní provedení zemní konstrukce vc. výberu vhodného materiálu
- úprava  ukládaného  materiálu  vlhcením,  trídením,  promícháním  nebo  vysoušením,  príp. jiné úpravy za úcelem zlepšení jeho  mech. vlastností
- hutnení i ruzné míry hutnení 
- ošetrení úložište po celou dobu práce v nem vc. klimatických opatrení
- ztížení v okolí vedení, konstrukcí a objektu a jejich docasné zajištení
- ztížení provádení vc. hutnení ve ztížených podmínkách a stísnených prostorech
- ztížené ukládání sypaniny pod vodu
- ukládání po vrstvách a po jiných nutných cástech (figurách) vc. dosypávek
- spouštení a nošení materiálu
- výmena cástí zemní konstrukce znehodnocené klimatickými vlivy
- rucní hutnení
- udržování úložište a jeho ochrana proti vode
- odvedení nebo obvedení vody v okolí úložište a v úložišti
- veškeré  pomocné konstrukce umožnující provedení  zemní konstrukce  (príjezdy,  sjezdy,  nájezdy, lešení, podperné konstrukce, premostení, zpevnené plochy, zakrytí a pod.)</t>
  </si>
  <si>
    <t>17511</t>
  </si>
  <si>
    <t>OBSYP POTRUBÍ A OBJEKTU SE ZHUTNENÍM</t>
  </si>
  <si>
    <t xml:space="preserve"> 20*0,8*0,55 = 8,800 [A]</t>
  </si>
  <si>
    <t>položka zahrnuje:
- kompletní provedení zemní konstrukce vc. výberu vhodného materiálu
- úprava  ukládaného  materiálu  vlhcením,  trídením,  promícháním  nebo  vysoušením,  príp. jiné úpravy za úcelem zlepšení jeho  mech. vlastností
- hutnení i ruzné míry hutnení 
- ošetrení úložište po celou dobu práce v nem vc. klimatických opatrení
- ztížení v okolí vedení, konstrukcí a objektu a jejich docasné zajištení
- ztížení provádení vc. hutnení ve ztížených podmínkách a stísnených prostorech
- ztížené ukládání sypaniny pod vodu
- ukládání po vrstvách a po jiných nutných cástech (figurách) vc. dosypávek
- spouštení a nošení materiálu
- výmena cástí zemní konstrukce znehodnocené klimatickými vlivy
- rucní hutnení a výpln jam a prohlubní v podloží
- úprava, ocištení, ochrana a zhutnení podloží
- svahování, hutnení a uzavírání povrchu svahu
- zrízení lavic na svazích
- udržování úložište a jeho ochrana proti vode
- odvedení nebo obvedení vody v okolí úložište a v úložišti
- veškeré  pomocné konstrukce umožnující provedení  zemní konstrukce  (príjezdy,  sjezdy,  nájezdy, lešení, podperné konstrukce, premostení, zpevnené plochy, zakrytí a pod.)
- zemina vytlacená potrubím o DN do 180mm se od kubatury obsypu neodecítá</t>
  </si>
  <si>
    <t>18220</t>
  </si>
  <si>
    <t>ROZPROSTŘENÍ ORNICE VE SVAHU</t>
  </si>
  <si>
    <t>zpětné použití ornice z deponie</t>
  </si>
  <si>
    <t xml:space="preserve"> 20*0,8*0,1 = 1,600 [A]</t>
  </si>
  <si>
    <t>položka zahrnuje:_x000D_
nutné premístení ornice z docasných skládek vzdálených do 50m_x000D_
rozprostrení ornice v predepsané tlouštce ve svahu pres 1:5</t>
  </si>
  <si>
    <t>18241</t>
  </si>
  <si>
    <t>ZALOŽENÍ TRÁVNÍKU RUČNÍM VÝSEVEM</t>
  </si>
  <si>
    <t>M2</t>
  </si>
  <si>
    <t>dle pol. 18220.OR 20*0,8 = 16,000</t>
  </si>
  <si>
    <t>Zahrnuje dodání predepsané travní smesi, její výsev na ornici, zalévání, první pokosení, to vše bez ohledu na sklon terénu</t>
  </si>
  <si>
    <t>2</t>
  </si>
  <si>
    <t>Základy</t>
  </si>
  <si>
    <t>272313</t>
  </si>
  <si>
    <t>ZÁKLADY Z PROSTÉHO BETONU DO C16/20</t>
  </si>
  <si>
    <t>Lože pod štěrbinový žlab 6*0,6*0,15 = 0,540 [A]</t>
  </si>
  <si>
    <t>- dodání  cerstvého  betonu  (betonové  smesi)  požadované  kvality,  jeho  uložení  do požadovaného tvaru pri jakékoliv hustote výztuže, konzistenci cerstvého betonu a zpusobu hutnení, ošetrení a ochranu betonu,
- zhotovení nepropustného, mrazuvzdorného betonu a betonu požadované trvanlivosti a vlastností,
- užití potrebných prísad a technologií výroby betonu,
- zrízení pracovních a dilatacních spar, vcetne potrebných úprav, výplne, vložek, opracování, ocištení a ošetrení,
- bednení  požadovaných  konstr. (i ztracené) s úpravou  dle požadované  kvality povrchu betonu, vcetne odbednovacích a odskružovacích prostredku,
- podperné  konstr. (skruže) a lešení všech druhu pro bednení, uložení cerstvého betonu, výztuže a doplnkových konstr., vc. požadovaných otvoru, ochranných a bezpecnostních opatrení a základu techto konstrukcí a lešení,
- vytvorení kotevních cel, kapes, nálitku, a sedel,
- zrízení  všech  požadovaných  otvoru, kapes, výklenku, prostupu, dutin, drážek a pod., vc. ztížení práce a úprav  kolem nich,
- úpravy pro osazení výztuže, doplnkových konstrukcí a vybavení,
- úpravy povrchu pro položení požadované izolace, povlaku a náteru, prípadne vyspravení,
- ztížení práce u kabelových a injektážních trubek a ostatních zarízení osazovaných do betonu,
- konstrukce betonových kloubu, upevnení kotevních prvku a doplnkových konstrukcí,
- nátery zabranující soudržnost betonu a bednení,
- výpln, tesnení  a tmelení spar a spoju,
- opatrení  povrchu  betonu  izolací  proti zemní vlhkosti v cástech, kde prijdou do styku se zeminou nebo kamenivem,
- prípadné zrízení spojovací vrstvy u základu,
- úpravy pro osazení zarízení ochrany konstrukce proti vlivu bludných proudu,</t>
  </si>
  <si>
    <t>5</t>
  </si>
  <si>
    <t>Komunikace</t>
  </si>
  <si>
    <t>561441</t>
  </si>
  <si>
    <t>KAMENIVO ZPEVNĚNÉ CEMENTEM TŘ. I TL. DO 200MM</t>
  </si>
  <si>
    <t>KSC I 0,2 m</t>
  </si>
  <si>
    <t>Zpevnění po výkopu štěrbinového žlabu 6*0,15*2 = 1,800</t>
  </si>
  <si>
    <t>Celkové množství = 1,800</t>
  </si>
  <si>
    <t>- dodání smesi v požadované kvalite_x000D_
- ocištení podkladu_x000D_
- uložení smesi dle predepsaného technologického predpisu a zhutnení vrstvy v predepsané tlouštce_x000D_
- zrízení vrstvy bez rozlišení šírky, pokládání vrstvy po etapách, vcetne pracovních spar a spoju_x000D_
- úpravu napojení, ukoncení_x000D_
- úpravu dilatacních spar vcetne predepsané výztuže_x000D_
- nezahrnuje postriky, nátery_x000D_
- nezahrnuje úpravu povrchu krytu</t>
  </si>
  <si>
    <t>56334</t>
  </si>
  <si>
    <t>VOZOVKOVÉ VRSTVY ZE ŠTERKODRTI TL. DO 200MM</t>
  </si>
  <si>
    <t xml:space="preserve"> 6*0,15*2 = 1,800 [A]</t>
  </si>
  <si>
    <t>- dodání kameniva predepsané kvality a zrnitosti
- rozprostrení a zhutnení vrstvy v predepsané tlouštce
- zrízení vrstvy bez rozlišení šírky, pokládání vrstvy po etapách
- nezahrnuje postriky, nátery</t>
  </si>
  <si>
    <t>572123</t>
  </si>
  <si>
    <t>INFILTRAČNÍ POSTŘIK Z EMULZE DO 1,0KG/M2</t>
  </si>
  <si>
    <t>PI-C 0,6 kg/m2</t>
  </si>
  <si>
    <t xml:space="preserve"> 6*0,15*2 = 1,800</t>
  </si>
  <si>
    <t>- dodání všech predepsaných materiálu pro postriky v predepsaném množství_x000D_
- provedení dle predepsaného technologického predpisu_x000D_
- zrízení vrstvy bez rozlišení šírky, pokládání vrstvy po etapách_x000D_
- úpravu napojení, ukoncení</t>
  </si>
  <si>
    <t>572224</t>
  </si>
  <si>
    <t>SPOJOVACÍ POSTŘIK Z MODIFIK EMULZE DO 1,0KG/M2</t>
  </si>
  <si>
    <t>PS-C 0,6 kg/m2</t>
  </si>
  <si>
    <t xml:space="preserve"> 120+114 = 234,000</t>
  </si>
  <si>
    <t>574A34</t>
  </si>
  <si>
    <t>ASFALTOVÝ BETON PRO OBRUSNÉ VRSTVY ACO 11+, 11S TL. 40MM</t>
  </si>
  <si>
    <t xml:space="preserve"> (10+10)*6 = 120,000 [A]</t>
  </si>
  <si>
    <t>Celkové množství = 120,000</t>
  </si>
  <si>
    <t>- dodání smesi v požadované kvalite_x000D_
- ocištení podkladu_x000D_
- uložení smesi dle predepsaného technologického predpisu, zhutnení vrstvy v predepsané tlouštce_x000D_
- zrízení vrstvy bez rozlišení šírky, pokládání vrstvy po etapách, vcetne pracovních spar a spoju_x000D_
- úpravu napojení, ukoncení podél obrubníku, dilatacních zarízení, odvodnovacích proužku, odvodnovacu, vpustí, šachet a pod._x000D_
- nezahrnuje postriky, nátery_x000D_
- nezahrnuje tesnení podél obrubníku, dilatacních zarízení, odvodnovacích proužku, odvodnovacu, vpustí, šachet a pod.</t>
  </si>
  <si>
    <t>574E56</t>
  </si>
  <si>
    <t>ASFALTOVÝ BETON PRO PODKLADNÍ VRSTVY ACP 16+, 16S TL. 60MM</t>
  </si>
  <si>
    <t xml:space="preserve"> (9,5+9,5)*6 = 114,000 [A]</t>
  </si>
  <si>
    <t>- dodání smesi v požadované kvalite
- ocištení podkladu
- uložení smesi dle predepsaného technologického predpisu, zhutnení vrstvy v predepsané tlouštce
- zrízení vrstvy bez rozlišení šírky, pokládání vrstvy po etapách, vcetne pracovních spar a spoju
- úpravu napojení, ukoncení podél obrubníku, dilatacních zarízení, odvodnovacích proužku, odvodnovacu, vpustí, šachet a pod.
- nezahrnuje postriky, nátery
- nezahrnuje tesnení podél obrubníku, dilatacních zarízení, odvodnovacích proužku, odvodnovacu, vpustí, šachet a pod.</t>
  </si>
  <si>
    <t>Potrubí</t>
  </si>
  <si>
    <t>87433</t>
  </si>
  <si>
    <t>POTRUBÍ Z TRUB PLASTOVÝCH ODPADNÍCH DN DO 150MM</t>
  </si>
  <si>
    <t xml:space="preserve"> 20 = 20,000 [A]</t>
  </si>
  <si>
    <t>položky pro zhotovení potrubí platí bez ohledu na sklon
zahrnuje:
- výrobní dokumentaci (vcetne technologického predpisu)
- dodání veškerého trubního a pomocného materiálu  (trouby,  trubky,  tvarovky,  spojovací a tesnící  materiál a pod.), podperných, závesných a upevnovacích prvku, vcetne potrebných úprav
- úprava a príprava podkladu a podper, ocištení a ošetrení podkladu a podper
- zrízení plne funkcního potrubí, kompletní soustavy, podle príslušného technologického predpisu
- zrízení potrubí i jednotlivých cástí po etapách, vcetne pracovních spar a spoju, pracovního zaslepení koncu a pod.
- úprava prostupu, pruchodu  šachtami a komorami, okolí podper a vyústení, zaústení, napojení, vyvedení a upevnení odpad. výustí
- ochrana potrubí náterem (vc. úpravy povrchu), prípadne izolací, nejsou-li tyto práce predmetem jiné položky
- úprava, ocištení a ošetrení prostoru kolem potrubí
- položky platí pro práce provádené v prostoru zapaženém i nezapaženém a i v kolektorech, chránickách
- položky zahrnují i práce spojené s nutnými obtoky, prevádením a cerpáním vody
nezahrnuje zkoušky vodotesnosti a televizní prohlídku</t>
  </si>
  <si>
    <t>894846</t>
  </si>
  <si>
    <t>ŠACHTY KANALIZACNÍ PLASTOVÉ D 400MM</t>
  </si>
  <si>
    <t>KUS</t>
  </si>
  <si>
    <t xml:space="preserve"> 1 = 1,000 [A]</t>
  </si>
  <si>
    <t>položka zahrnuje:
- poklopy s rámem z predepsaného materiálu a tvaru
- predepsané plastové skruže, dno a není-li uvedeno jinak i podkladní vrstvu (z kameniva nebo betonu).
- výpln, tesnení a tmelení spár a spoju,
- ocištení a ošetrení úložných ploch,
- predepsané podkladní konstrukce</t>
  </si>
  <si>
    <t>897626</t>
  </si>
  <si>
    <t>VPUST ŠTERBINOVÝCH ŽLABU Z BETON DÍLCU SV. ŠÍRKY DO 400MM</t>
  </si>
  <si>
    <t xml:space="preserve"> 6 = 6,000 [A]</t>
  </si>
  <si>
    <t>položka zahrnuje dodávku a osazení predepsaného dílce vcetne mríže
nezahrnuje predepsané podkladní konstrukce</t>
  </si>
  <si>
    <t>9</t>
  </si>
  <si>
    <t>Ostatní konstrukce a práce</t>
  </si>
  <si>
    <t>917224</t>
  </si>
  <si>
    <t>SILNIČNÍ A CHODNÍKOVÉ OBRUBY Z BETONOVÝCH OBRUBNÍKŮ ŠÍŘ 150MM</t>
  </si>
  <si>
    <t>vč. lože C16/20  tl. 0,1m 
150x250x1000</t>
  </si>
  <si>
    <t>Komunikace 10+10+5+5 = 30,000</t>
  </si>
  <si>
    <t>Položka zahrnuje:_x000D_
dodání a pokládku betonových obrubníku o rozmerech predepsaných zadávací dokumentací_x000D_
betonové lože i bocní betonovou operku.</t>
  </si>
  <si>
    <t>931323</t>
  </si>
  <si>
    <t>TĚSNĚNÍ DILATAČ SPAR ASF ZÁLIVKOU MODIFIK PRŮŘ DO 300MM2</t>
  </si>
  <si>
    <t>dle pol. 113763 12 = 12,000</t>
  </si>
  <si>
    <t>položka zahrnuje dodávku a osazení predepsaného materiálu, ocištení ploch spáry pred úpravou, ocištení okolí spáry po úprave_x000D_
nezahrnuje tesnící profil</t>
  </si>
  <si>
    <t>931331</t>
  </si>
  <si>
    <t>TESNENÍ DILATACNÍCH SPAR POLYURETANOVÝM TMELEM PRUREZU DO 100MM2</t>
  </si>
  <si>
    <t>Těsnění spár u štěrbinového žlabu 6*2 = 12,000 [A]</t>
  </si>
  <si>
    <t>položka zahrnuje dodávku a osazení predepsaného materiálu, ocištení ploch spáry pred úpravou, ocištení okolí spáry po úprave
nezahrnuje tesnící profil</t>
  </si>
  <si>
    <t>SO 101</t>
  </si>
  <si>
    <t>Stavba: Polepy - ul. Ke Hřišti - odvodnění</t>
  </si>
  <si>
    <t>Odvodnění - ul. Ke Hřišti</t>
  </si>
  <si>
    <t>Polepy - ul. Sportovní - odvodnění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</si>
</sst>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#\ ##0.00"/>
    <numFmt numFmtId="165" formatCode="#\ ###\ ###\ ###\ ##0.000"/>
  </numFmts>
  <fonts count="9" x14ac:knownFonts="1">
    <font>
      <sz val="11"/>
      <name val="Calibri"/>
      <family val="2"/>
      <scheme val="minor"/>
    </font>
    <font>
      <sz val="11"/>
      <color rgb="FFD9D9D9"/>
      <name val="Calibri"/>
      <scheme val="minor"/>
    </font>
    <font>
      <b/>
      <sz val="10"/>
      <color rgb="FF000000"/>
      <name val="Arial"/>
    </font>
    <font>
      <b/>
      <sz val="16"/>
      <color rgb="FF000000"/>
      <name val="Arial"/>
    </font>
    <font>
      <sz val="10"/>
      <color rgb="FFFFFFFF"/>
      <name val="Arial"/>
    </font>
    <font>
      <b/>
      <sz val="11"/>
      <color rgb="FF000000"/>
      <name val="Arial"/>
    </font>
    <font>
      <b/>
      <sz val="11"/>
      <name val="Calibri"/>
      <scheme val="minor"/>
    </font>
    <font>
      <i/>
      <sz val="11"/>
      <name val="Calibri"/>
      <scheme val="minor"/>
    </font>
    <font>
      <i/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rgb="FF41A5BD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0" fontId="2" fillId="0" borderId="0">
      <alignment horizontal="right" vertical="center" wrapText="1"/>
    </xf>
    <xf numFmtId="0" fontId="3" fillId="0" borderId="0">
      <alignment horizontal="left" vertical="center" wrapText="1"/>
    </xf>
    <xf numFmtId="0" fontId="2" fillId="0" borderId="0">
      <alignment horizontal="right" vertical="center" wrapText="1"/>
    </xf>
    <xf numFmtId="0" fontId="4" fillId="0" borderId="0">
      <alignment horizontal="center" vertical="center" wrapText="1"/>
    </xf>
    <xf numFmtId="0" fontId="5" fillId="0" borderId="0">
      <alignment horizontal="left" vertical="center" wrapText="1"/>
    </xf>
    <xf numFmtId="0" fontId="5" fillId="0" borderId="0">
      <alignment horizontal="left" vertical="center" wrapText="1"/>
    </xf>
    <xf numFmtId="0" fontId="2" fillId="0" borderId="0">
      <alignment horizontal="left" vertical="center" wrapText="1"/>
    </xf>
    <xf numFmtId="0" fontId="8" fillId="0" borderId="0">
      <alignment horizontal="left" vertical="center" wrapText="1"/>
    </xf>
  </cellStyleXfs>
  <cellXfs count="31">
    <xf numFmtId="0" fontId="0" fillId="0" borderId="0" xfId="0"/>
    <xf numFmtId="0" fontId="1" fillId="2" borderId="0" xfId="0" applyFont="1" applyFill="1"/>
    <xf numFmtId="0" fontId="2" fillId="2" borderId="0" xfId="1" applyFill="1">
      <alignment horizontal="right" vertical="center" wrapText="1"/>
    </xf>
    <xf numFmtId="0" fontId="0" fillId="2" borderId="0" xfId="0" applyFill="1"/>
    <xf numFmtId="0" fontId="3" fillId="2" borderId="0" xfId="2" applyFill="1">
      <alignment horizontal="left" vertical="center" wrapText="1"/>
    </xf>
    <xf numFmtId="0" fontId="2" fillId="2" borderId="0" xfId="3" applyFill="1">
      <alignment horizontal="right" vertical="center" wrapText="1"/>
    </xf>
    <xf numFmtId="164" fontId="2" fillId="2" borderId="0" xfId="3" applyNumberFormat="1" applyFill="1">
      <alignment horizontal="right" vertical="center" wrapText="1"/>
    </xf>
    <xf numFmtId="0" fontId="4" fillId="3" borderId="1" xfId="4" applyFill="1" applyBorder="1">
      <alignment horizontal="center" vertical="center" wrapText="1"/>
    </xf>
    <xf numFmtId="0" fontId="2" fillId="0" borderId="1" xfId="1" applyBorder="1">
      <alignment horizontal="right" vertical="center" wrapText="1"/>
    </xf>
    <xf numFmtId="164" fontId="2" fillId="0" borderId="1" xfId="1" applyNumberFormat="1" applyBorder="1">
      <alignment horizontal="right" vertical="center" wrapText="1"/>
    </xf>
    <xf numFmtId="0" fontId="1" fillId="0" borderId="0" xfId="0" applyFont="1"/>
    <xf numFmtId="0" fontId="5" fillId="2" borderId="0" xfId="5" applyFill="1">
      <alignment horizontal="left" vertical="center" wrapText="1"/>
    </xf>
    <xf numFmtId="0" fontId="0" fillId="2" borderId="2" xfId="0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164" fontId="6" fillId="2" borderId="0" xfId="0" applyNumberFormat="1" applyFont="1" applyFill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0" xfId="0" applyNumberFormat="1"/>
    <xf numFmtId="0" fontId="0" fillId="0" borderId="0" xfId="0" applyAlignment="1">
      <alignment wrapText="1"/>
    </xf>
    <xf numFmtId="0" fontId="7" fillId="0" borderId="2" xfId="0" applyFont="1" applyBorder="1" applyAlignment="1">
      <alignment wrapText="1"/>
    </xf>
    <xf numFmtId="0" fontId="3" fillId="2" borderId="0" xfId="2" applyFill="1">
      <alignment horizontal="left" vertical="center" wrapText="1"/>
    </xf>
    <xf numFmtId="0" fontId="0" fillId="2" borderId="0" xfId="0" applyFill="1"/>
    <xf numFmtId="0" fontId="4" fillId="3" borderId="1" xfId="4" applyFill="1" applyBorder="1">
      <alignment horizontal="center" vertical="center" wrapText="1"/>
    </xf>
    <xf numFmtId="0" fontId="5" fillId="2" borderId="0" xfId="5" applyFill="1" applyAlignment="1">
      <alignment horizontal="right" vertical="center" wrapText="1"/>
    </xf>
    <xf numFmtId="0" fontId="0" fillId="2" borderId="0" xfId="0" applyFill="1" applyAlignment="1">
      <alignment horizontal="right"/>
    </xf>
  </cellXfs>
  <cellStyles count="9">
    <cellStyle name="NadpisRekapitulaceSoupisPraciStyle" xfId="2" xr:uid="{00000000-0005-0000-0000-000002000000}"/>
    <cellStyle name="NadpisStrukturyStyle" xfId="6" xr:uid="{00000000-0005-0000-0000-000006000000}"/>
    <cellStyle name="NadpisySloupcuStyle" xfId="4" xr:uid="{00000000-0005-0000-0000-000004000000}"/>
    <cellStyle name="Normální" xfId="0" builtinId="0"/>
    <cellStyle name="NormalStyle" xfId="1" xr:uid="{00000000-0005-0000-0000-000001000000}"/>
    <cellStyle name="PolDoplnInfoStyle" xfId="8" xr:uid="{00000000-0005-0000-0000-000008000000}"/>
    <cellStyle name="RekapitulaceCenyStyle" xfId="3" xr:uid="{00000000-0005-0000-0000-000003000000}"/>
    <cellStyle name="StavbaRozpocetHeaderStyle" xfId="5" xr:uid="{00000000-0005-0000-0000-000005000000}"/>
    <cellStyle name="StavebniDilStyle" xfId="7" xr:uid="{00000000-0005-0000-0000-00000700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61950" cy="36195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361950" cy="36195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"/>
  <sheetViews>
    <sheetView workbookViewId="0">
      <selection activeCell="D10" sqref="D10"/>
    </sheetView>
  </sheetViews>
  <sheetFormatPr defaultRowHeight="15" x14ac:dyDescent="0.25"/>
  <cols>
    <col min="1" max="2" width="32.42578125" customWidth="1"/>
    <col min="3" max="5" width="19.42578125" customWidth="1"/>
  </cols>
  <sheetData>
    <row r="1" spans="1:5" x14ac:dyDescent="0.25">
      <c r="A1" s="1" t="s">
        <v>0</v>
      </c>
      <c r="B1" s="2" t="s">
        <v>1</v>
      </c>
      <c r="C1" s="3"/>
      <c r="D1" s="3"/>
      <c r="E1" s="3"/>
    </row>
    <row r="2" spans="1:5" x14ac:dyDescent="0.25">
      <c r="A2" s="3"/>
      <c r="B2" s="26" t="s">
        <v>2</v>
      </c>
      <c r="C2" s="3"/>
      <c r="D2" s="3"/>
      <c r="E2" s="3"/>
    </row>
    <row r="3" spans="1:5" x14ac:dyDescent="0.25">
      <c r="A3" s="3"/>
      <c r="B3" s="27"/>
      <c r="C3" s="3"/>
      <c r="D3" s="3"/>
      <c r="E3" s="3"/>
    </row>
    <row r="4" spans="1:5" x14ac:dyDescent="0.25">
      <c r="A4" s="3"/>
      <c r="B4" s="26" t="s">
        <v>152</v>
      </c>
      <c r="C4" s="27"/>
      <c r="D4" s="27"/>
      <c r="E4" s="27"/>
    </row>
    <row r="5" spans="1:5" x14ac:dyDescent="0.25">
      <c r="A5" s="3"/>
      <c r="B5" s="3"/>
      <c r="C5" s="3"/>
      <c r="D5" s="3"/>
      <c r="E5" s="3"/>
    </row>
    <row r="6" spans="1:5" x14ac:dyDescent="0.25">
      <c r="A6" s="3"/>
      <c r="B6" s="5" t="s">
        <v>3</v>
      </c>
      <c r="C6" s="6">
        <f>SUM(C10)</f>
        <v>0</v>
      </c>
      <c r="D6" s="3"/>
      <c r="E6" s="3"/>
    </row>
    <row r="7" spans="1:5" x14ac:dyDescent="0.25">
      <c r="A7" s="3"/>
      <c r="B7" s="5" t="s">
        <v>4</v>
      </c>
      <c r="C7" s="6">
        <f>SUM(E10)</f>
        <v>0</v>
      </c>
      <c r="D7" s="3"/>
      <c r="E7" s="3"/>
    </row>
    <row r="8" spans="1:5" x14ac:dyDescent="0.25">
      <c r="A8" s="3"/>
      <c r="B8" s="3"/>
      <c r="C8" s="3"/>
      <c r="D8" s="3"/>
      <c r="E8" s="3"/>
    </row>
    <row r="9" spans="1:5" x14ac:dyDescent="0.25">
      <c r="A9" s="7" t="s">
        <v>5</v>
      </c>
      <c r="B9" s="7" t="s">
        <v>6</v>
      </c>
      <c r="C9" s="7" t="s">
        <v>7</v>
      </c>
      <c r="D9" s="7" t="s">
        <v>8</v>
      </c>
      <c r="E9" s="7" t="s">
        <v>9</v>
      </c>
    </row>
    <row r="10" spans="1:5" x14ac:dyDescent="0.25">
      <c r="A10" s="8" t="s">
        <v>151</v>
      </c>
      <c r="B10" s="8" t="s">
        <v>153</v>
      </c>
      <c r="C10" s="9"/>
      <c r="D10" s="9"/>
      <c r="E10" s="9">
        <f>C10+D10</f>
        <v>0</v>
      </c>
    </row>
  </sheetData>
  <mergeCells count="2">
    <mergeCell ref="B2:B3"/>
    <mergeCell ref="B4:E4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14"/>
  <sheetViews>
    <sheetView tabSelected="1" topLeftCell="B1" workbookViewId="0">
      <selection activeCell="E3" sqref="E3"/>
    </sheetView>
  </sheetViews>
  <sheetFormatPr defaultRowHeight="15" x14ac:dyDescent="0.25"/>
  <cols>
    <col min="1" max="1" width="9.140625" hidden="1"/>
    <col min="2" max="2" width="16.140625" customWidth="1"/>
    <col min="3" max="3" width="9.7109375" customWidth="1"/>
    <col min="4" max="4" width="13" customWidth="1"/>
    <col min="5" max="5" width="64.85546875" customWidth="1"/>
    <col min="6" max="6" width="13" customWidth="1"/>
    <col min="7" max="9" width="16.140625" customWidth="1"/>
    <col min="15" max="16" width="9.140625" hidden="1"/>
  </cols>
  <sheetData>
    <row r="1" spans="1:16" x14ac:dyDescent="0.25">
      <c r="A1" s="10" t="s">
        <v>0</v>
      </c>
      <c r="B1" s="3"/>
      <c r="C1" s="3"/>
      <c r="D1" s="3"/>
      <c r="E1" s="2" t="s">
        <v>1</v>
      </c>
      <c r="F1" s="3"/>
      <c r="G1" s="3"/>
      <c r="H1" s="3"/>
      <c r="I1" s="3"/>
      <c r="P1">
        <v>3</v>
      </c>
    </row>
    <row r="2" spans="1:16" ht="20.25" x14ac:dyDescent="0.25">
      <c r="B2" s="3"/>
      <c r="C2" s="3"/>
      <c r="D2" s="3"/>
      <c r="E2" s="4" t="s">
        <v>10</v>
      </c>
      <c r="F2" s="3"/>
      <c r="G2" s="3"/>
      <c r="H2" s="3"/>
      <c r="I2" s="3"/>
    </row>
    <row r="3" spans="1:16" x14ac:dyDescent="0.25">
      <c r="A3" t="s">
        <v>11</v>
      </c>
      <c r="B3" s="11" t="s">
        <v>12</v>
      </c>
      <c r="C3" s="29"/>
      <c r="D3" s="30"/>
      <c r="E3" s="11" t="s">
        <v>154</v>
      </c>
      <c r="F3" s="3"/>
      <c r="G3" s="3"/>
      <c r="H3" s="12" t="s">
        <v>151</v>
      </c>
      <c r="I3" s="13">
        <f>SUMIFS(I8:I114,A8:A114,"SD")</f>
        <v>0</v>
      </c>
      <c r="O3">
        <v>0</v>
      </c>
      <c r="P3">
        <v>2</v>
      </c>
    </row>
    <row r="4" spans="1:16" x14ac:dyDescent="0.25">
      <c r="A4" t="s">
        <v>14</v>
      </c>
      <c r="B4" s="11" t="s">
        <v>15</v>
      </c>
      <c r="C4" s="29" t="s">
        <v>151</v>
      </c>
      <c r="D4" s="30"/>
      <c r="E4" s="11"/>
      <c r="F4" s="3"/>
      <c r="G4" s="3"/>
      <c r="H4" s="3"/>
      <c r="I4" s="3"/>
      <c r="O4">
        <v>0.15</v>
      </c>
      <c r="P4">
        <v>2</v>
      </c>
    </row>
    <row r="5" spans="1:16" x14ac:dyDescent="0.25">
      <c r="A5" s="28" t="s">
        <v>16</v>
      </c>
      <c r="B5" s="28" t="s">
        <v>17</v>
      </c>
      <c r="C5" s="28" t="s">
        <v>18</v>
      </c>
      <c r="D5" s="28" t="s">
        <v>19</v>
      </c>
      <c r="E5" s="28" t="s">
        <v>20</v>
      </c>
      <c r="F5" s="28" t="s">
        <v>21</v>
      </c>
      <c r="G5" s="28" t="s">
        <v>22</v>
      </c>
      <c r="H5" s="28" t="s">
        <v>23</v>
      </c>
      <c r="I5" s="28"/>
      <c r="O5">
        <v>0.21</v>
      </c>
    </row>
    <row r="6" spans="1:16" x14ac:dyDescent="0.25">
      <c r="A6" s="28"/>
      <c r="B6" s="28"/>
      <c r="C6" s="28"/>
      <c r="D6" s="28"/>
      <c r="E6" s="28"/>
      <c r="F6" s="28"/>
      <c r="G6" s="28"/>
      <c r="H6" s="7" t="s">
        <v>24</v>
      </c>
      <c r="I6" s="7" t="s">
        <v>25</v>
      </c>
    </row>
    <row r="7" spans="1:16" x14ac:dyDescent="0.25">
      <c r="A7" s="7">
        <v>0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</row>
    <row r="8" spans="1:16" x14ac:dyDescent="0.25">
      <c r="A8" s="14" t="s">
        <v>26</v>
      </c>
      <c r="B8" s="14"/>
      <c r="C8" s="15" t="s">
        <v>27</v>
      </c>
      <c r="D8" s="14"/>
      <c r="E8" s="14" t="s">
        <v>28</v>
      </c>
      <c r="F8" s="14"/>
      <c r="G8" s="14"/>
      <c r="H8" s="14"/>
      <c r="I8" s="16">
        <f>SUMIFS(I9:I18,A9:A18,"P")</f>
        <v>0</v>
      </c>
    </row>
    <row r="9" spans="1:16" x14ac:dyDescent="0.25">
      <c r="A9" s="17" t="s">
        <v>29</v>
      </c>
      <c r="B9" s="17">
        <v>1</v>
      </c>
      <c r="C9" s="18" t="s">
        <v>30</v>
      </c>
      <c r="E9" s="19" t="s">
        <v>31</v>
      </c>
      <c r="F9" s="20" t="s">
        <v>32</v>
      </c>
      <c r="G9" s="21">
        <v>1.7010000000000001</v>
      </c>
      <c r="H9" s="22"/>
      <c r="I9" s="22">
        <f>ROUND(G9*H9,P4)</f>
        <v>0</v>
      </c>
      <c r="O9" s="23">
        <f>I9*0.21</f>
        <v>0</v>
      </c>
      <c r="P9">
        <v>3</v>
      </c>
    </row>
    <row r="10" spans="1:16" x14ac:dyDescent="0.25">
      <c r="A10" s="17" t="s">
        <v>33</v>
      </c>
      <c r="E10" s="24" t="s">
        <v>34</v>
      </c>
    </row>
    <row r="11" spans="1:16" x14ac:dyDescent="0.25">
      <c r="A11" s="17" t="s">
        <v>35</v>
      </c>
      <c r="E11" s="25" t="s">
        <v>36</v>
      </c>
    </row>
    <row r="12" spans="1:16" x14ac:dyDescent="0.25">
      <c r="A12" s="17" t="s">
        <v>35</v>
      </c>
      <c r="E12" s="25" t="s">
        <v>37</v>
      </c>
    </row>
    <row r="13" spans="1:16" x14ac:dyDescent="0.25">
      <c r="A13" s="17" t="s">
        <v>35</v>
      </c>
      <c r="E13" s="25" t="s">
        <v>38</v>
      </c>
    </row>
    <row r="14" spans="1:16" x14ac:dyDescent="0.25">
      <c r="A14" s="17" t="s">
        <v>39</v>
      </c>
      <c r="E14" s="24"/>
    </row>
    <row r="15" spans="1:16" x14ac:dyDescent="0.25">
      <c r="A15" s="17" t="s">
        <v>29</v>
      </c>
      <c r="B15" s="17">
        <v>2</v>
      </c>
      <c r="C15" s="18" t="s">
        <v>40</v>
      </c>
      <c r="D15" t="s">
        <v>34</v>
      </c>
      <c r="E15" s="19" t="s">
        <v>41</v>
      </c>
      <c r="F15" s="20" t="s">
        <v>32</v>
      </c>
      <c r="G15" s="21">
        <v>12</v>
      </c>
      <c r="H15" s="22"/>
      <c r="I15" s="22">
        <f>ROUND(G15*H15,P4)</f>
        <v>0</v>
      </c>
      <c r="O15" s="23">
        <f>I15*0.21</f>
        <v>0</v>
      </c>
      <c r="P15">
        <v>3</v>
      </c>
    </row>
    <row r="16" spans="1:16" x14ac:dyDescent="0.25">
      <c r="A16" s="17" t="s">
        <v>33</v>
      </c>
      <c r="E16" s="24" t="s">
        <v>34</v>
      </c>
    </row>
    <row r="17" spans="1:16" x14ac:dyDescent="0.25">
      <c r="A17" s="17" t="s">
        <v>35</v>
      </c>
      <c r="E17" s="25" t="s">
        <v>42</v>
      </c>
    </row>
    <row r="18" spans="1:16" ht="30" x14ac:dyDescent="0.25">
      <c r="A18" s="17" t="s">
        <v>39</v>
      </c>
      <c r="E18" s="19" t="s">
        <v>43</v>
      </c>
    </row>
    <row r="19" spans="1:16" x14ac:dyDescent="0.25">
      <c r="A19" s="14" t="s">
        <v>26</v>
      </c>
      <c r="B19" s="14"/>
      <c r="C19" s="15" t="s">
        <v>44</v>
      </c>
      <c r="D19" s="14"/>
      <c r="E19" s="14" t="s">
        <v>45</v>
      </c>
      <c r="F19" s="14"/>
      <c r="G19" s="14"/>
      <c r="H19" s="14"/>
      <c r="I19" s="16">
        <f>SUMIFS(I20:I56,A20:A56,"P")</f>
        <v>0</v>
      </c>
    </row>
    <row r="20" spans="1:16" x14ac:dyDescent="0.25">
      <c r="A20" s="17" t="s">
        <v>29</v>
      </c>
      <c r="B20" s="17">
        <v>3</v>
      </c>
      <c r="C20" s="18" t="s">
        <v>46</v>
      </c>
      <c r="D20" s="17" t="s">
        <v>47</v>
      </c>
      <c r="E20" s="19" t="s">
        <v>48</v>
      </c>
      <c r="F20" s="20" t="s">
        <v>32</v>
      </c>
      <c r="G20" s="21">
        <v>0.57599999999999996</v>
      </c>
      <c r="H20" s="22"/>
      <c r="I20" s="22">
        <f>ROUND(G20*H20,P4)</f>
        <v>0</v>
      </c>
      <c r="O20" s="23">
        <f>I20*0.21</f>
        <v>0</v>
      </c>
      <c r="P20">
        <v>3</v>
      </c>
    </row>
    <row r="21" spans="1:16" x14ac:dyDescent="0.25">
      <c r="A21" s="17" t="s">
        <v>33</v>
      </c>
      <c r="E21" s="19" t="s">
        <v>49</v>
      </c>
    </row>
    <row r="22" spans="1:16" x14ac:dyDescent="0.25">
      <c r="A22" s="17" t="s">
        <v>35</v>
      </c>
      <c r="E22" s="25" t="s">
        <v>50</v>
      </c>
    </row>
    <row r="23" spans="1:16" x14ac:dyDescent="0.25">
      <c r="A23" s="17" t="s">
        <v>35</v>
      </c>
      <c r="E23" s="25" t="s">
        <v>51</v>
      </c>
    </row>
    <row r="24" spans="1:16" ht="90" x14ac:dyDescent="0.25">
      <c r="A24" s="17" t="s">
        <v>39</v>
      </c>
      <c r="E24" s="19" t="s">
        <v>52</v>
      </c>
    </row>
    <row r="25" spans="1:16" ht="30" x14ac:dyDescent="0.25">
      <c r="A25" s="17" t="s">
        <v>29</v>
      </c>
      <c r="B25" s="17">
        <v>4</v>
      </c>
      <c r="C25" s="18" t="s">
        <v>53</v>
      </c>
      <c r="D25" t="s">
        <v>34</v>
      </c>
      <c r="E25" s="19" t="s">
        <v>54</v>
      </c>
      <c r="F25" s="20" t="s">
        <v>55</v>
      </c>
      <c r="G25" s="21">
        <v>30</v>
      </c>
      <c r="H25" s="22"/>
      <c r="I25" s="22">
        <f>ROUND(G25*H25,P4)</f>
        <v>0</v>
      </c>
      <c r="O25" s="23">
        <f>I25*0.21</f>
        <v>0</v>
      </c>
      <c r="P25">
        <v>3</v>
      </c>
    </row>
    <row r="26" spans="1:16" x14ac:dyDescent="0.25">
      <c r="A26" s="17" t="s">
        <v>33</v>
      </c>
      <c r="E26" s="24" t="s">
        <v>34</v>
      </c>
    </row>
    <row r="27" spans="1:16" x14ac:dyDescent="0.25">
      <c r="A27" s="17" t="s">
        <v>35</v>
      </c>
      <c r="E27" s="25" t="s">
        <v>56</v>
      </c>
    </row>
    <row r="28" spans="1:16" ht="90" x14ac:dyDescent="0.25">
      <c r="A28" s="17" t="s">
        <v>39</v>
      </c>
      <c r="E28" s="19" t="s">
        <v>52</v>
      </c>
    </row>
    <row r="29" spans="1:16" x14ac:dyDescent="0.25">
      <c r="A29" s="17" t="s">
        <v>29</v>
      </c>
      <c r="B29" s="17">
        <v>5</v>
      </c>
      <c r="C29" s="18" t="s">
        <v>57</v>
      </c>
      <c r="D29" s="17" t="s">
        <v>44</v>
      </c>
      <c r="E29" s="19" t="s">
        <v>58</v>
      </c>
      <c r="F29" s="20" t="s">
        <v>32</v>
      </c>
      <c r="G29" s="21">
        <v>12</v>
      </c>
      <c r="H29" s="22"/>
      <c r="I29" s="22">
        <f>ROUND(G29*H29,P4)</f>
        <v>0</v>
      </c>
      <c r="O29" s="23">
        <f>I29*0.21</f>
        <v>0</v>
      </c>
      <c r="P29">
        <v>3</v>
      </c>
    </row>
    <row r="30" spans="1:16" x14ac:dyDescent="0.25">
      <c r="A30" s="17" t="s">
        <v>33</v>
      </c>
      <c r="E30" s="24" t="s">
        <v>34</v>
      </c>
    </row>
    <row r="31" spans="1:16" x14ac:dyDescent="0.25">
      <c r="A31" s="17" t="s">
        <v>35</v>
      </c>
      <c r="E31" s="25" t="s">
        <v>59</v>
      </c>
    </row>
    <row r="32" spans="1:16" ht="90" x14ac:dyDescent="0.25">
      <c r="A32" s="17" t="s">
        <v>39</v>
      </c>
      <c r="E32" s="19" t="s">
        <v>52</v>
      </c>
    </row>
    <row r="33" spans="1:16" x14ac:dyDescent="0.25">
      <c r="A33" s="17" t="s">
        <v>29</v>
      </c>
      <c r="B33" s="17">
        <v>6</v>
      </c>
      <c r="C33" s="18" t="s">
        <v>60</v>
      </c>
      <c r="D33" t="s">
        <v>34</v>
      </c>
      <c r="E33" s="19" t="s">
        <v>61</v>
      </c>
      <c r="F33" s="20" t="s">
        <v>55</v>
      </c>
      <c r="G33" s="21">
        <v>12</v>
      </c>
      <c r="H33" s="22"/>
      <c r="I33" s="22">
        <f>ROUND(G33*H33,P4)</f>
        <v>0</v>
      </c>
      <c r="O33" s="23">
        <f>I33*0.21</f>
        <v>0</v>
      </c>
      <c r="P33">
        <v>3</v>
      </c>
    </row>
    <row r="34" spans="1:16" x14ac:dyDescent="0.25">
      <c r="A34" s="17" t="s">
        <v>33</v>
      </c>
      <c r="E34" s="24" t="s">
        <v>34</v>
      </c>
    </row>
    <row r="35" spans="1:16" x14ac:dyDescent="0.25">
      <c r="A35" s="17" t="s">
        <v>35</v>
      </c>
      <c r="E35" s="25" t="s">
        <v>62</v>
      </c>
    </row>
    <row r="36" spans="1:16" ht="30" x14ac:dyDescent="0.25">
      <c r="A36" s="17" t="s">
        <v>39</v>
      </c>
      <c r="E36" s="19" t="s">
        <v>63</v>
      </c>
    </row>
    <row r="37" spans="1:16" x14ac:dyDescent="0.25">
      <c r="A37" s="17" t="s">
        <v>29</v>
      </c>
      <c r="B37" s="17">
        <v>7</v>
      </c>
      <c r="C37" s="18" t="s">
        <v>64</v>
      </c>
      <c r="D37" t="s">
        <v>34</v>
      </c>
      <c r="E37" s="19" t="s">
        <v>65</v>
      </c>
      <c r="F37" s="20" t="s">
        <v>32</v>
      </c>
      <c r="G37" s="21">
        <v>19.2</v>
      </c>
      <c r="H37" s="22"/>
      <c r="I37" s="22">
        <f>ROUND(G37*H37,P4)</f>
        <v>0</v>
      </c>
      <c r="O37" s="23">
        <f>I37*0.21</f>
        <v>0</v>
      </c>
      <c r="P37">
        <v>3</v>
      </c>
    </row>
    <row r="38" spans="1:16" x14ac:dyDescent="0.25">
      <c r="A38" s="17" t="s">
        <v>33</v>
      </c>
      <c r="E38" s="24" t="s">
        <v>34</v>
      </c>
    </row>
    <row r="39" spans="1:16" x14ac:dyDescent="0.25">
      <c r="A39" s="17" t="s">
        <v>35</v>
      </c>
      <c r="E39" s="25" t="s">
        <v>66</v>
      </c>
    </row>
    <row r="40" spans="1:16" ht="409.5" x14ac:dyDescent="0.25">
      <c r="A40" s="17" t="s">
        <v>39</v>
      </c>
      <c r="E40" s="19" t="s">
        <v>67</v>
      </c>
    </row>
    <row r="41" spans="1:16" x14ac:dyDescent="0.25">
      <c r="A41" s="17" t="s">
        <v>29</v>
      </c>
      <c r="B41" s="17">
        <v>8</v>
      </c>
      <c r="C41" s="18" t="s">
        <v>68</v>
      </c>
      <c r="D41" t="s">
        <v>34</v>
      </c>
      <c r="E41" s="19" t="s">
        <v>69</v>
      </c>
      <c r="F41" s="20" t="s">
        <v>32</v>
      </c>
      <c r="G41" s="21">
        <v>10.4</v>
      </c>
      <c r="H41" s="22"/>
      <c r="I41" s="22">
        <f>ROUND(G41*H41,P4)</f>
        <v>0</v>
      </c>
      <c r="O41" s="23">
        <f>I41*0.21</f>
        <v>0</v>
      </c>
      <c r="P41">
        <v>3</v>
      </c>
    </row>
    <row r="42" spans="1:16" x14ac:dyDescent="0.25">
      <c r="A42" s="17" t="s">
        <v>33</v>
      </c>
      <c r="E42" s="24" t="s">
        <v>34</v>
      </c>
    </row>
    <row r="43" spans="1:16" x14ac:dyDescent="0.25">
      <c r="A43" s="17" t="s">
        <v>35</v>
      </c>
      <c r="E43" s="25" t="s">
        <v>70</v>
      </c>
    </row>
    <row r="44" spans="1:16" ht="345" x14ac:dyDescent="0.25">
      <c r="A44" s="17" t="s">
        <v>39</v>
      </c>
      <c r="E44" s="19" t="s">
        <v>71</v>
      </c>
    </row>
    <row r="45" spans="1:16" x14ac:dyDescent="0.25">
      <c r="A45" s="17" t="s">
        <v>29</v>
      </c>
      <c r="B45" s="17">
        <v>9</v>
      </c>
      <c r="C45" s="18" t="s">
        <v>72</v>
      </c>
      <c r="D45" t="s">
        <v>34</v>
      </c>
      <c r="E45" s="19" t="s">
        <v>73</v>
      </c>
      <c r="F45" s="20" t="s">
        <v>32</v>
      </c>
      <c r="G45" s="21">
        <v>8.8000000000000007</v>
      </c>
      <c r="H45" s="22"/>
      <c r="I45" s="22">
        <f>ROUND(G45*H45,P4)</f>
        <v>0</v>
      </c>
      <c r="O45" s="23">
        <f>I45*0.21</f>
        <v>0</v>
      </c>
      <c r="P45">
        <v>3</v>
      </c>
    </row>
    <row r="46" spans="1:16" x14ac:dyDescent="0.25">
      <c r="A46" s="17" t="s">
        <v>33</v>
      </c>
      <c r="E46" s="24" t="s">
        <v>34</v>
      </c>
    </row>
    <row r="47" spans="1:16" x14ac:dyDescent="0.25">
      <c r="A47" s="17" t="s">
        <v>35</v>
      </c>
      <c r="E47" s="25" t="s">
        <v>74</v>
      </c>
    </row>
    <row r="48" spans="1:16" ht="409.5" x14ac:dyDescent="0.25">
      <c r="A48" s="17" t="s">
        <v>39</v>
      </c>
      <c r="E48" s="19" t="s">
        <v>75</v>
      </c>
    </row>
    <row r="49" spans="1:16" x14ac:dyDescent="0.25">
      <c r="A49" s="17" t="s">
        <v>29</v>
      </c>
      <c r="B49" s="17">
        <v>10</v>
      </c>
      <c r="C49" s="18" t="s">
        <v>76</v>
      </c>
      <c r="E49" s="19" t="s">
        <v>77</v>
      </c>
      <c r="F49" s="20" t="s">
        <v>32</v>
      </c>
      <c r="G49" s="21">
        <v>1.6</v>
      </c>
      <c r="H49" s="22"/>
      <c r="I49" s="22">
        <f>ROUND(G49*H49,P4)</f>
        <v>0</v>
      </c>
      <c r="O49" s="23">
        <f>I49*0.21</f>
        <v>0</v>
      </c>
      <c r="P49">
        <v>3</v>
      </c>
    </row>
    <row r="50" spans="1:16" x14ac:dyDescent="0.25">
      <c r="A50" s="17" t="s">
        <v>33</v>
      </c>
      <c r="E50" s="19" t="s">
        <v>78</v>
      </c>
    </row>
    <row r="51" spans="1:16" x14ac:dyDescent="0.25">
      <c r="A51" s="17" t="s">
        <v>35</v>
      </c>
      <c r="E51" s="25" t="s">
        <v>79</v>
      </c>
    </row>
    <row r="52" spans="1:16" ht="45" x14ac:dyDescent="0.25">
      <c r="A52" s="17" t="s">
        <v>39</v>
      </c>
      <c r="E52" s="19" t="s">
        <v>80</v>
      </c>
    </row>
    <row r="53" spans="1:16" x14ac:dyDescent="0.25">
      <c r="A53" s="17" t="s">
        <v>29</v>
      </c>
      <c r="B53" s="17">
        <v>11</v>
      </c>
      <c r="C53" s="18" t="s">
        <v>81</v>
      </c>
      <c r="D53" t="s">
        <v>34</v>
      </c>
      <c r="E53" s="19" t="s">
        <v>82</v>
      </c>
      <c r="F53" s="20" t="s">
        <v>83</v>
      </c>
      <c r="G53" s="21">
        <v>16</v>
      </c>
      <c r="H53" s="22"/>
      <c r="I53" s="22">
        <f>ROUND(G53*H53,P4)</f>
        <v>0</v>
      </c>
      <c r="O53" s="23">
        <f>I53*0.21</f>
        <v>0</v>
      </c>
      <c r="P53">
        <v>3</v>
      </c>
    </row>
    <row r="54" spans="1:16" x14ac:dyDescent="0.25">
      <c r="A54" s="17" t="s">
        <v>33</v>
      </c>
      <c r="E54" s="24" t="s">
        <v>34</v>
      </c>
    </row>
    <row r="55" spans="1:16" x14ac:dyDescent="0.25">
      <c r="A55" s="17" t="s">
        <v>35</v>
      </c>
      <c r="E55" s="25" t="s">
        <v>84</v>
      </c>
    </row>
    <row r="56" spans="1:16" ht="30" x14ac:dyDescent="0.25">
      <c r="A56" s="17" t="s">
        <v>39</v>
      </c>
      <c r="E56" s="19" t="s">
        <v>85</v>
      </c>
    </row>
    <row r="57" spans="1:16" x14ac:dyDescent="0.25">
      <c r="A57" s="14" t="s">
        <v>26</v>
      </c>
      <c r="B57" s="14"/>
      <c r="C57" s="15" t="s">
        <v>86</v>
      </c>
      <c r="D57" s="14"/>
      <c r="E57" s="14" t="s">
        <v>87</v>
      </c>
      <c r="F57" s="14"/>
      <c r="G57" s="14"/>
      <c r="H57" s="14"/>
      <c r="I57" s="16">
        <f>SUMIFS(I58:I61,A58:A61,"P")</f>
        <v>0</v>
      </c>
    </row>
    <row r="58" spans="1:16" x14ac:dyDescent="0.25">
      <c r="A58" s="17" t="s">
        <v>29</v>
      </c>
      <c r="B58" s="17">
        <v>12</v>
      </c>
      <c r="C58" s="18" t="s">
        <v>88</v>
      </c>
      <c r="D58" t="s">
        <v>34</v>
      </c>
      <c r="E58" s="19" t="s">
        <v>89</v>
      </c>
      <c r="F58" s="20" t="s">
        <v>32</v>
      </c>
      <c r="G58" s="21">
        <v>0.54</v>
      </c>
      <c r="H58" s="22"/>
      <c r="I58" s="22">
        <f>ROUND(G58*H58,P4)</f>
        <v>0</v>
      </c>
      <c r="O58" s="23">
        <f>I58*0.21</f>
        <v>0</v>
      </c>
      <c r="P58">
        <v>3</v>
      </c>
    </row>
    <row r="59" spans="1:16" x14ac:dyDescent="0.25">
      <c r="A59" s="17" t="s">
        <v>33</v>
      </c>
      <c r="E59" s="24" t="s">
        <v>34</v>
      </c>
    </row>
    <row r="60" spans="1:16" x14ac:dyDescent="0.25">
      <c r="A60" s="17" t="s">
        <v>35</v>
      </c>
      <c r="E60" s="25" t="s">
        <v>90</v>
      </c>
    </row>
    <row r="61" spans="1:16" ht="409.5" x14ac:dyDescent="0.25">
      <c r="A61" s="17" t="s">
        <v>39</v>
      </c>
      <c r="E61" s="19" t="s">
        <v>91</v>
      </c>
    </row>
    <row r="62" spans="1:16" x14ac:dyDescent="0.25">
      <c r="A62" s="14" t="s">
        <v>26</v>
      </c>
      <c r="B62" s="14"/>
      <c r="C62" s="15" t="s">
        <v>92</v>
      </c>
      <c r="D62" s="14"/>
      <c r="E62" s="14" t="s">
        <v>93</v>
      </c>
      <c r="F62" s="14"/>
      <c r="G62" s="14"/>
      <c r="H62" s="14"/>
      <c r="I62" s="16">
        <f>SUMIFS(I63:I88,A63:A88,"P")</f>
        <v>0</v>
      </c>
    </row>
    <row r="63" spans="1:16" x14ac:dyDescent="0.25">
      <c r="A63" s="17" t="s">
        <v>29</v>
      </c>
      <c r="B63" s="17">
        <v>13</v>
      </c>
      <c r="C63" s="18" t="s">
        <v>94</v>
      </c>
      <c r="D63" t="s">
        <v>34</v>
      </c>
      <c r="E63" s="19" t="s">
        <v>95</v>
      </c>
      <c r="F63" s="20" t="s">
        <v>83</v>
      </c>
      <c r="G63" s="21">
        <v>1.8</v>
      </c>
      <c r="H63" s="22"/>
      <c r="I63" s="22">
        <f>ROUND(G63*H63,P4)</f>
        <v>0</v>
      </c>
      <c r="O63" s="23">
        <f>I63*0.21</f>
        <v>0</v>
      </c>
      <c r="P63">
        <v>3</v>
      </c>
    </row>
    <row r="64" spans="1:16" x14ac:dyDescent="0.25">
      <c r="A64" s="17" t="s">
        <v>33</v>
      </c>
      <c r="E64" s="19" t="s">
        <v>96</v>
      </c>
    </row>
    <row r="65" spans="1:16" x14ac:dyDescent="0.25">
      <c r="A65" s="17" t="s">
        <v>35</v>
      </c>
      <c r="E65" s="25" t="s">
        <v>97</v>
      </c>
    </row>
    <row r="66" spans="1:16" x14ac:dyDescent="0.25">
      <c r="A66" s="17" t="s">
        <v>35</v>
      </c>
      <c r="E66" s="25" t="s">
        <v>98</v>
      </c>
    </row>
    <row r="67" spans="1:16" ht="150" x14ac:dyDescent="0.25">
      <c r="A67" s="17" t="s">
        <v>39</v>
      </c>
      <c r="E67" s="19" t="s">
        <v>99</v>
      </c>
    </row>
    <row r="68" spans="1:16" x14ac:dyDescent="0.25">
      <c r="A68" s="17" t="s">
        <v>29</v>
      </c>
      <c r="B68" s="17">
        <v>14</v>
      </c>
      <c r="C68" s="18" t="s">
        <v>100</v>
      </c>
      <c r="D68" t="s">
        <v>34</v>
      </c>
      <c r="E68" s="19" t="s">
        <v>101</v>
      </c>
      <c r="F68" s="20" t="s">
        <v>83</v>
      </c>
      <c r="G68" s="21">
        <v>1.8</v>
      </c>
      <c r="H68" s="22"/>
      <c r="I68" s="22">
        <f>ROUND(G68*H68,P4)</f>
        <v>0</v>
      </c>
      <c r="O68" s="23">
        <f>I68*0.21</f>
        <v>0</v>
      </c>
      <c r="P68">
        <v>3</v>
      </c>
    </row>
    <row r="69" spans="1:16" x14ac:dyDescent="0.25">
      <c r="A69" s="17" t="s">
        <v>33</v>
      </c>
      <c r="E69" s="24" t="s">
        <v>34</v>
      </c>
    </row>
    <row r="70" spans="1:16" x14ac:dyDescent="0.25">
      <c r="A70" s="17" t="s">
        <v>35</v>
      </c>
      <c r="E70" s="25" t="s">
        <v>102</v>
      </c>
    </row>
    <row r="71" spans="1:16" ht="60" x14ac:dyDescent="0.25">
      <c r="A71" s="17" t="s">
        <v>39</v>
      </c>
      <c r="E71" s="19" t="s">
        <v>103</v>
      </c>
    </row>
    <row r="72" spans="1:16" x14ac:dyDescent="0.25">
      <c r="A72" s="17" t="s">
        <v>29</v>
      </c>
      <c r="B72" s="17">
        <v>15</v>
      </c>
      <c r="C72" s="18" t="s">
        <v>104</v>
      </c>
      <c r="D72" t="s">
        <v>34</v>
      </c>
      <c r="E72" s="19" t="s">
        <v>105</v>
      </c>
      <c r="F72" s="20" t="s">
        <v>83</v>
      </c>
      <c r="G72" s="21">
        <v>1.8</v>
      </c>
      <c r="H72" s="22"/>
      <c r="I72" s="22">
        <f>ROUND(G72*H72,P4)</f>
        <v>0</v>
      </c>
      <c r="O72" s="23">
        <f>I72*0.21</f>
        <v>0</v>
      </c>
      <c r="P72">
        <v>3</v>
      </c>
    </row>
    <row r="73" spans="1:16" x14ac:dyDescent="0.25">
      <c r="A73" s="17" t="s">
        <v>33</v>
      </c>
      <c r="E73" s="19" t="s">
        <v>106</v>
      </c>
    </row>
    <row r="74" spans="1:16" x14ac:dyDescent="0.25">
      <c r="A74" s="17" t="s">
        <v>35</v>
      </c>
      <c r="E74" s="25" t="s">
        <v>107</v>
      </c>
    </row>
    <row r="75" spans="1:16" ht="75" x14ac:dyDescent="0.25">
      <c r="A75" s="17" t="s">
        <v>39</v>
      </c>
      <c r="E75" s="19" t="s">
        <v>108</v>
      </c>
    </row>
    <row r="76" spans="1:16" x14ac:dyDescent="0.25">
      <c r="A76" s="17" t="s">
        <v>29</v>
      </c>
      <c r="B76" s="17">
        <v>16</v>
      </c>
      <c r="C76" s="18" t="s">
        <v>109</v>
      </c>
      <c r="D76" t="s">
        <v>34</v>
      </c>
      <c r="E76" s="19" t="s">
        <v>110</v>
      </c>
      <c r="F76" s="20" t="s">
        <v>83</v>
      </c>
      <c r="G76" s="21">
        <v>234</v>
      </c>
      <c r="H76" s="22"/>
      <c r="I76" s="22">
        <f>ROUND(G76*H76,P4)</f>
        <v>0</v>
      </c>
      <c r="O76" s="23">
        <f>I76*0.21</f>
        <v>0</v>
      </c>
      <c r="P76">
        <v>3</v>
      </c>
    </row>
    <row r="77" spans="1:16" x14ac:dyDescent="0.25">
      <c r="A77" s="17" t="s">
        <v>33</v>
      </c>
      <c r="E77" s="19" t="s">
        <v>111</v>
      </c>
    </row>
    <row r="78" spans="1:16" x14ac:dyDescent="0.25">
      <c r="A78" s="17" t="s">
        <v>35</v>
      </c>
      <c r="E78" s="25" t="s">
        <v>112</v>
      </c>
    </row>
    <row r="79" spans="1:16" ht="75" x14ac:dyDescent="0.25">
      <c r="A79" s="17" t="s">
        <v>39</v>
      </c>
      <c r="E79" s="19" t="s">
        <v>108</v>
      </c>
    </row>
    <row r="80" spans="1:16" x14ac:dyDescent="0.25">
      <c r="A80" s="17" t="s">
        <v>29</v>
      </c>
      <c r="B80" s="17">
        <v>17</v>
      </c>
      <c r="C80" s="18" t="s">
        <v>113</v>
      </c>
      <c r="D80" t="s">
        <v>34</v>
      </c>
      <c r="E80" s="19" t="s">
        <v>114</v>
      </c>
      <c r="F80" s="20" t="s">
        <v>83</v>
      </c>
      <c r="G80" s="21">
        <v>120</v>
      </c>
      <c r="H80" s="22"/>
      <c r="I80" s="22">
        <f>ROUND(G80*H80,P4)</f>
        <v>0</v>
      </c>
      <c r="O80" s="23">
        <f>I80*0.21</f>
        <v>0</v>
      </c>
      <c r="P80">
        <v>3</v>
      </c>
    </row>
    <row r="81" spans="1:16" x14ac:dyDescent="0.25">
      <c r="A81" s="17" t="s">
        <v>33</v>
      </c>
      <c r="E81" s="24" t="s">
        <v>34</v>
      </c>
    </row>
    <row r="82" spans="1:16" x14ac:dyDescent="0.25">
      <c r="A82" s="17" t="s">
        <v>35</v>
      </c>
      <c r="E82" s="25" t="s">
        <v>115</v>
      </c>
    </row>
    <row r="83" spans="1:16" x14ac:dyDescent="0.25">
      <c r="A83" s="17" t="s">
        <v>35</v>
      </c>
      <c r="E83" s="25" t="s">
        <v>116</v>
      </c>
    </row>
    <row r="84" spans="1:16" ht="165" x14ac:dyDescent="0.25">
      <c r="A84" s="17" t="s">
        <v>39</v>
      </c>
      <c r="E84" s="19" t="s">
        <v>117</v>
      </c>
    </row>
    <row r="85" spans="1:16" x14ac:dyDescent="0.25">
      <c r="A85" s="17" t="s">
        <v>29</v>
      </c>
      <c r="B85" s="17">
        <v>18</v>
      </c>
      <c r="C85" s="18" t="s">
        <v>118</v>
      </c>
      <c r="D85" t="s">
        <v>34</v>
      </c>
      <c r="E85" s="19" t="s">
        <v>119</v>
      </c>
      <c r="F85" s="20" t="s">
        <v>83</v>
      </c>
      <c r="G85" s="21">
        <v>114</v>
      </c>
      <c r="H85" s="22"/>
      <c r="I85" s="22">
        <f>ROUND(G85*H85,P4)</f>
        <v>0</v>
      </c>
      <c r="O85" s="23">
        <f>I85*0.21</f>
        <v>0</v>
      </c>
      <c r="P85">
        <v>3</v>
      </c>
    </row>
    <row r="86" spans="1:16" x14ac:dyDescent="0.25">
      <c r="A86" s="17" t="s">
        <v>33</v>
      </c>
      <c r="E86" s="24" t="s">
        <v>34</v>
      </c>
    </row>
    <row r="87" spans="1:16" x14ac:dyDescent="0.25">
      <c r="A87" s="17" t="s">
        <v>35</v>
      </c>
      <c r="E87" s="25" t="s">
        <v>120</v>
      </c>
    </row>
    <row r="88" spans="1:16" ht="165" x14ac:dyDescent="0.25">
      <c r="A88" s="17" t="s">
        <v>39</v>
      </c>
      <c r="E88" s="19" t="s">
        <v>121</v>
      </c>
    </row>
    <row r="89" spans="1:16" x14ac:dyDescent="0.25">
      <c r="A89" s="14" t="s">
        <v>26</v>
      </c>
      <c r="B89" s="14"/>
      <c r="C89" s="15" t="s">
        <v>13</v>
      </c>
      <c r="D89" s="14"/>
      <c r="E89" s="14" t="s">
        <v>122</v>
      </c>
      <c r="F89" s="14"/>
      <c r="G89" s="14"/>
      <c r="H89" s="14"/>
      <c r="I89" s="16">
        <f>SUMIFS(I90:I101,A90:A101,"P")</f>
        <v>0</v>
      </c>
    </row>
    <row r="90" spans="1:16" x14ac:dyDescent="0.25">
      <c r="A90" s="17" t="s">
        <v>29</v>
      </c>
      <c r="B90" s="17">
        <v>19</v>
      </c>
      <c r="C90" s="18" t="s">
        <v>123</v>
      </c>
      <c r="D90" t="s">
        <v>34</v>
      </c>
      <c r="E90" s="19" t="s">
        <v>124</v>
      </c>
      <c r="F90" s="20" t="s">
        <v>55</v>
      </c>
      <c r="G90" s="21">
        <v>20</v>
      </c>
      <c r="H90" s="22"/>
      <c r="I90" s="22">
        <f>ROUND(G90*H90,P4)</f>
        <v>0</v>
      </c>
      <c r="O90" s="23">
        <f>I90*0.21</f>
        <v>0</v>
      </c>
      <c r="P90">
        <v>3</v>
      </c>
    </row>
    <row r="91" spans="1:16" x14ac:dyDescent="0.25">
      <c r="A91" s="17" t="s">
        <v>33</v>
      </c>
      <c r="E91" s="24" t="s">
        <v>34</v>
      </c>
    </row>
    <row r="92" spans="1:16" x14ac:dyDescent="0.25">
      <c r="A92" s="17" t="s">
        <v>35</v>
      </c>
      <c r="E92" s="25" t="s">
        <v>125</v>
      </c>
    </row>
    <row r="93" spans="1:16" ht="330" x14ac:dyDescent="0.25">
      <c r="A93" s="17" t="s">
        <v>39</v>
      </c>
      <c r="E93" s="19" t="s">
        <v>126</v>
      </c>
    </row>
    <row r="94" spans="1:16" x14ac:dyDescent="0.25">
      <c r="A94" s="17" t="s">
        <v>29</v>
      </c>
      <c r="B94" s="17">
        <v>20</v>
      </c>
      <c r="C94" s="18" t="s">
        <v>127</v>
      </c>
      <c r="D94" t="s">
        <v>34</v>
      </c>
      <c r="E94" s="19" t="s">
        <v>128</v>
      </c>
      <c r="F94" s="20" t="s">
        <v>129</v>
      </c>
      <c r="G94" s="21">
        <v>1</v>
      </c>
      <c r="H94" s="22"/>
      <c r="I94" s="22">
        <f>ROUND(G94*H94,P4)</f>
        <v>0</v>
      </c>
      <c r="O94" s="23">
        <f>I94*0.21</f>
        <v>0</v>
      </c>
      <c r="P94">
        <v>3</v>
      </c>
    </row>
    <row r="95" spans="1:16" x14ac:dyDescent="0.25">
      <c r="A95" s="17" t="s">
        <v>33</v>
      </c>
      <c r="E95" s="24" t="s">
        <v>34</v>
      </c>
    </row>
    <row r="96" spans="1:16" x14ac:dyDescent="0.25">
      <c r="A96" s="17" t="s">
        <v>35</v>
      </c>
      <c r="E96" s="25" t="s">
        <v>130</v>
      </c>
    </row>
    <row r="97" spans="1:16" ht="105" x14ac:dyDescent="0.25">
      <c r="A97" s="17" t="s">
        <v>39</v>
      </c>
      <c r="E97" s="19" t="s">
        <v>131</v>
      </c>
    </row>
    <row r="98" spans="1:16" x14ac:dyDescent="0.25">
      <c r="A98" s="17" t="s">
        <v>29</v>
      </c>
      <c r="B98" s="17">
        <v>21</v>
      </c>
      <c r="C98" s="18" t="s">
        <v>132</v>
      </c>
      <c r="D98" t="s">
        <v>34</v>
      </c>
      <c r="E98" s="19" t="s">
        <v>133</v>
      </c>
      <c r="F98" s="20" t="s">
        <v>129</v>
      </c>
      <c r="G98" s="21">
        <v>6</v>
      </c>
      <c r="H98" s="22"/>
      <c r="I98" s="22">
        <f>ROUND(G98*H98,P4)</f>
        <v>0</v>
      </c>
      <c r="O98" s="23">
        <f>I98*0.21</f>
        <v>0</v>
      </c>
      <c r="P98">
        <v>3</v>
      </c>
    </row>
    <row r="99" spans="1:16" x14ac:dyDescent="0.25">
      <c r="A99" s="17" t="s">
        <v>33</v>
      </c>
      <c r="E99" s="24" t="s">
        <v>34</v>
      </c>
    </row>
    <row r="100" spans="1:16" x14ac:dyDescent="0.25">
      <c r="A100" s="17" t="s">
        <v>35</v>
      </c>
      <c r="E100" s="25" t="s">
        <v>134</v>
      </c>
    </row>
    <row r="101" spans="1:16" ht="30" x14ac:dyDescent="0.25">
      <c r="A101" s="17" t="s">
        <v>39</v>
      </c>
      <c r="E101" s="19" t="s">
        <v>135</v>
      </c>
    </row>
    <row r="102" spans="1:16" x14ac:dyDescent="0.25">
      <c r="A102" s="14" t="s">
        <v>26</v>
      </c>
      <c r="B102" s="14"/>
      <c r="C102" s="15" t="s">
        <v>136</v>
      </c>
      <c r="D102" s="14"/>
      <c r="E102" s="14" t="s">
        <v>137</v>
      </c>
      <c r="F102" s="14"/>
      <c r="G102" s="14"/>
      <c r="H102" s="14"/>
      <c r="I102" s="16">
        <f>SUMIFS(I103:I114,A103:A114,"P")</f>
        <v>0</v>
      </c>
    </row>
    <row r="103" spans="1:16" ht="30" x14ac:dyDescent="0.25">
      <c r="A103" s="17" t="s">
        <v>29</v>
      </c>
      <c r="B103" s="17">
        <v>22</v>
      </c>
      <c r="C103" s="18" t="s">
        <v>138</v>
      </c>
      <c r="D103" t="s">
        <v>34</v>
      </c>
      <c r="E103" s="19" t="s">
        <v>139</v>
      </c>
      <c r="F103" s="20" t="s">
        <v>55</v>
      </c>
      <c r="G103" s="21">
        <v>30</v>
      </c>
      <c r="H103" s="22"/>
      <c r="I103" s="22">
        <f>ROUND(G103*H103,P4)</f>
        <v>0</v>
      </c>
      <c r="O103" s="23">
        <f>I103*0.21</f>
        <v>0</v>
      </c>
      <c r="P103">
        <v>3</v>
      </c>
    </row>
    <row r="104" spans="1:16" ht="30" x14ac:dyDescent="0.25">
      <c r="A104" s="17" t="s">
        <v>33</v>
      </c>
      <c r="E104" s="19" t="s">
        <v>140</v>
      </c>
    </row>
    <row r="105" spans="1:16" x14ac:dyDescent="0.25">
      <c r="A105" s="17" t="s">
        <v>35</v>
      </c>
      <c r="E105" s="25" t="s">
        <v>141</v>
      </c>
    </row>
    <row r="106" spans="1:16" ht="60" x14ac:dyDescent="0.25">
      <c r="A106" s="17" t="s">
        <v>39</v>
      </c>
      <c r="E106" s="19" t="s">
        <v>142</v>
      </c>
    </row>
    <row r="107" spans="1:16" x14ac:dyDescent="0.25">
      <c r="A107" s="17" t="s">
        <v>29</v>
      </c>
      <c r="B107" s="17">
        <v>23</v>
      </c>
      <c r="C107" s="18" t="s">
        <v>143</v>
      </c>
      <c r="D107" t="s">
        <v>34</v>
      </c>
      <c r="E107" s="19" t="s">
        <v>144</v>
      </c>
      <c r="F107" s="20" t="s">
        <v>55</v>
      </c>
      <c r="G107" s="21">
        <v>12</v>
      </c>
      <c r="H107" s="22"/>
      <c r="I107" s="22">
        <f>ROUND(G107*H107,P4)</f>
        <v>0</v>
      </c>
      <c r="O107" s="23">
        <f>I107*0.21</f>
        <v>0</v>
      </c>
      <c r="P107">
        <v>3</v>
      </c>
    </row>
    <row r="108" spans="1:16" x14ac:dyDescent="0.25">
      <c r="A108" s="17" t="s">
        <v>33</v>
      </c>
      <c r="E108" s="24" t="s">
        <v>34</v>
      </c>
    </row>
    <row r="109" spans="1:16" x14ac:dyDescent="0.25">
      <c r="A109" s="17" t="s">
        <v>35</v>
      </c>
      <c r="E109" s="25" t="s">
        <v>145</v>
      </c>
    </row>
    <row r="110" spans="1:16" ht="45" x14ac:dyDescent="0.25">
      <c r="A110" s="17" t="s">
        <v>39</v>
      </c>
      <c r="E110" s="19" t="s">
        <v>146</v>
      </c>
    </row>
    <row r="111" spans="1:16" ht="30" x14ac:dyDescent="0.25">
      <c r="A111" s="17" t="s">
        <v>29</v>
      </c>
      <c r="B111" s="17">
        <v>24</v>
      </c>
      <c r="C111" s="18" t="s">
        <v>147</v>
      </c>
      <c r="D111" t="s">
        <v>34</v>
      </c>
      <c r="E111" s="19" t="s">
        <v>148</v>
      </c>
      <c r="F111" s="20" t="s">
        <v>55</v>
      </c>
      <c r="G111" s="21">
        <v>12</v>
      </c>
      <c r="H111" s="22"/>
      <c r="I111" s="22">
        <f>ROUND(G111*H111,P4)</f>
        <v>0</v>
      </c>
      <c r="O111" s="23">
        <f>I111*0.21</f>
        <v>0</v>
      </c>
      <c r="P111">
        <v>3</v>
      </c>
    </row>
    <row r="112" spans="1:16" x14ac:dyDescent="0.25">
      <c r="A112" s="17" t="s">
        <v>33</v>
      </c>
      <c r="E112" s="24" t="s">
        <v>34</v>
      </c>
    </row>
    <row r="113" spans="1:5" x14ac:dyDescent="0.25">
      <c r="A113" s="17" t="s">
        <v>35</v>
      </c>
      <c r="E113" s="25" t="s">
        <v>149</v>
      </c>
    </row>
    <row r="114" spans="1:5" ht="45" x14ac:dyDescent="0.25">
      <c r="A114" s="17" t="s">
        <v>39</v>
      </c>
      <c r="E114" s="19" t="s">
        <v>150</v>
      </c>
    </row>
  </sheetData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Rekapitulace</vt:lpstr>
      <vt:lpstr>SO 101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Aleš</dc:creator>
  <cp:lastModifiedBy>Obec Polepy</cp:lastModifiedBy>
  <dcterms:created xsi:type="dcterms:W3CDTF">2023-10-09T15:22:53Z</dcterms:created>
  <dcterms:modified xsi:type="dcterms:W3CDTF">2024-02-01T21:26:16Z</dcterms:modified>
</cp:coreProperties>
</file>