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/>
  <mc:AlternateContent xmlns:mc="http://schemas.openxmlformats.org/markup-compatibility/2006">
    <mc:Choice Requires="x15">
      <x15ac:absPath xmlns:x15ac="http://schemas.microsoft.com/office/spreadsheetml/2010/11/ac" url="T:\CN ostatní organizace 2018\Církev_kostel sv. Ignáce\"/>
    </mc:Choice>
  </mc:AlternateContent>
  <xr:revisionPtr revIDLastSave="0" documentId="8_{2862990D-6A16-469B-BC1A-701A198CB90C}" xr6:coauthVersionLast="32" xr6:coauthVersionMax="32" xr10:uidLastSave="{00000000-0000-0000-0000-000000000000}"/>
  <bookViews>
    <workbookView xWindow="0" yWindow="0" windowWidth="28800" windowHeight="12225" activeTab="1" xr2:uid="{00000000-000D-0000-FFFF-FFFF00000000}"/>
  </bookViews>
  <sheets>
    <sheet name="Rekapitulace stavby" sheetId="1" r:id="rId1"/>
    <sheet name="102-1 - SO-01 Oprava kons..." sheetId="2" r:id="rId2"/>
    <sheet name="102-2 - Vedlejší rozpočto..." sheetId="3" r:id="rId3"/>
  </sheets>
  <definedNames>
    <definedName name="_xlnm.Print_Titles" localSheetId="1">'102-1 - SO-01 Oprava kons...'!$119:$119</definedName>
    <definedName name="_xlnm.Print_Titles" localSheetId="2">'102-2 - Vedlejší rozpočto...'!$109:$109</definedName>
    <definedName name="_xlnm.Print_Titles" localSheetId="0">'Rekapitulace stavby'!$85:$85</definedName>
    <definedName name="_xlnm.Print_Area" localSheetId="1">('102-1 - SO-01 Oprava kons...'!$C$4:$Q$69,'102-1 - SO-01 Oprava kons...'!$C$75:$Q$103,'102-1 - SO-01 Oprava kons...'!$C$109:$Q$328)</definedName>
    <definedName name="_xlnm.Print_Area" localSheetId="2">('102-2 - Vedlejší rozpočto...'!$C$4:$Q$69,'102-2 - Vedlejší rozpočto...'!$C$75:$Q$93,'102-2 - Vedlejší rozpočto...'!$C$99:$Q$113)</definedName>
    <definedName name="_xlnm.Print_Area" localSheetId="0">('Rekapitulace stavby'!$C$4:$AP$70,'Rekapitulace stavby'!$C$76:$AP$93)</definedName>
  </definedNames>
  <calcPr calcId="162913"/>
</workbook>
</file>

<file path=xl/calcChain.xml><?xml version="1.0" encoding="utf-8"?>
<calcChain xmlns="http://schemas.openxmlformats.org/spreadsheetml/2006/main">
  <c r="F6" i="2" l="1"/>
  <c r="O9" i="2"/>
  <c r="M80" i="2" s="1"/>
  <c r="O14" i="2"/>
  <c r="E15" i="2"/>
  <c r="O15" i="2"/>
  <c r="F77" i="2"/>
  <c r="F78" i="2"/>
  <c r="F80" i="2"/>
  <c r="F82" i="2"/>
  <c r="M82" i="2"/>
  <c r="F83" i="2"/>
  <c r="M83" i="2"/>
  <c r="F111" i="2"/>
  <c r="F112" i="2"/>
  <c r="F114" i="2"/>
  <c r="F116" i="2"/>
  <c r="M116" i="2"/>
  <c r="F117" i="2"/>
  <c r="M117" i="2"/>
  <c r="W123" i="2"/>
  <c r="Y123" i="2"/>
  <c r="AA123" i="2"/>
  <c r="BE123" i="2"/>
  <c r="BF123" i="2"/>
  <c r="BG123" i="2"/>
  <c r="BH123" i="2"/>
  <c r="BI123" i="2"/>
  <c r="BK123" i="2"/>
  <c r="BK122" i="2" s="1"/>
  <c r="W124" i="2"/>
  <c r="Y124" i="2"/>
  <c r="AA124" i="2"/>
  <c r="BE124" i="2"/>
  <c r="BF124" i="2"/>
  <c r="BG124" i="2"/>
  <c r="BH124" i="2"/>
  <c r="BI124" i="2"/>
  <c r="BK124" i="2"/>
  <c r="W128" i="2"/>
  <c r="Y128" i="2"/>
  <c r="AA128" i="2"/>
  <c r="BE128" i="2"/>
  <c r="BF128" i="2"/>
  <c r="BG128" i="2"/>
  <c r="BH128" i="2"/>
  <c r="BI128" i="2"/>
  <c r="BK128" i="2"/>
  <c r="W133" i="2"/>
  <c r="Y133" i="2"/>
  <c r="AA133" i="2"/>
  <c r="BE133" i="2"/>
  <c r="BF133" i="2"/>
  <c r="BG133" i="2"/>
  <c r="BH133" i="2"/>
  <c r="BI133" i="2"/>
  <c r="BK133" i="2"/>
  <c r="W136" i="2"/>
  <c r="Y136" i="2"/>
  <c r="AA136" i="2"/>
  <c r="BE136" i="2"/>
  <c r="BF136" i="2"/>
  <c r="BG136" i="2"/>
  <c r="BH136" i="2"/>
  <c r="BI136" i="2"/>
  <c r="BK136" i="2"/>
  <c r="W141" i="2"/>
  <c r="Y141" i="2"/>
  <c r="AA141" i="2"/>
  <c r="BE141" i="2"/>
  <c r="BF141" i="2"/>
  <c r="BG141" i="2"/>
  <c r="BH141" i="2"/>
  <c r="BI141" i="2"/>
  <c r="BK141" i="2"/>
  <c r="W146" i="2"/>
  <c r="Y146" i="2"/>
  <c r="AA146" i="2"/>
  <c r="BE146" i="2"/>
  <c r="BF146" i="2"/>
  <c r="BG146" i="2"/>
  <c r="BH146" i="2"/>
  <c r="BI146" i="2"/>
  <c r="BK146" i="2"/>
  <c r="W149" i="2"/>
  <c r="Y149" i="2"/>
  <c r="AA149" i="2"/>
  <c r="BE149" i="2"/>
  <c r="BF149" i="2"/>
  <c r="BG149" i="2"/>
  <c r="BH149" i="2"/>
  <c r="BI149" i="2"/>
  <c r="BK149" i="2"/>
  <c r="W154" i="2"/>
  <c r="Y154" i="2"/>
  <c r="AA154" i="2"/>
  <c r="BE154" i="2"/>
  <c r="BF154" i="2"/>
  <c r="BG154" i="2"/>
  <c r="BH154" i="2"/>
  <c r="BI154" i="2"/>
  <c r="BK154" i="2"/>
  <c r="W158" i="2"/>
  <c r="Y158" i="2"/>
  <c r="AA158" i="2"/>
  <c r="BE158" i="2"/>
  <c r="BF158" i="2"/>
  <c r="BG158" i="2"/>
  <c r="BH158" i="2"/>
  <c r="BI158" i="2"/>
  <c r="BK158" i="2"/>
  <c r="W161" i="2"/>
  <c r="Y161" i="2"/>
  <c r="AA161" i="2"/>
  <c r="BE161" i="2"/>
  <c r="BF161" i="2"/>
  <c r="BG161" i="2"/>
  <c r="BH161" i="2"/>
  <c r="BI161" i="2"/>
  <c r="BK161" i="2"/>
  <c r="W165" i="2"/>
  <c r="Y165" i="2"/>
  <c r="AA165" i="2"/>
  <c r="BE165" i="2"/>
  <c r="BF165" i="2"/>
  <c r="BG165" i="2"/>
  <c r="BH165" i="2"/>
  <c r="BI165" i="2"/>
  <c r="BK165" i="2"/>
  <c r="W166" i="2"/>
  <c r="Y166" i="2"/>
  <c r="AA166" i="2"/>
  <c r="BE166" i="2"/>
  <c r="BF166" i="2"/>
  <c r="BG166" i="2"/>
  <c r="BH166" i="2"/>
  <c r="BI166" i="2"/>
  <c r="BK166" i="2"/>
  <c r="W167" i="2"/>
  <c r="Y167" i="2"/>
  <c r="AA167" i="2"/>
  <c r="BE167" i="2"/>
  <c r="BF167" i="2"/>
  <c r="BG167" i="2"/>
  <c r="BH167" i="2"/>
  <c r="BI167" i="2"/>
  <c r="BK167" i="2"/>
  <c r="W168" i="2"/>
  <c r="Y168" i="2"/>
  <c r="AA168" i="2"/>
  <c r="BE168" i="2"/>
  <c r="BF168" i="2"/>
  <c r="BG168" i="2"/>
  <c r="BH168" i="2"/>
  <c r="BI168" i="2"/>
  <c r="BK168" i="2"/>
  <c r="W177" i="2"/>
  <c r="Y177" i="2"/>
  <c r="AA177" i="2"/>
  <c r="BE177" i="2"/>
  <c r="BF177" i="2"/>
  <c r="BG177" i="2"/>
  <c r="BH177" i="2"/>
  <c r="BI177" i="2"/>
  <c r="BK177" i="2"/>
  <c r="W180" i="2"/>
  <c r="Y180" i="2"/>
  <c r="AA180" i="2"/>
  <c r="BE180" i="2"/>
  <c r="BF180" i="2"/>
  <c r="BG180" i="2"/>
  <c r="BH180" i="2"/>
  <c r="BI180" i="2"/>
  <c r="BK180" i="2"/>
  <c r="W183" i="2"/>
  <c r="Y183" i="2"/>
  <c r="AA183" i="2"/>
  <c r="BE183" i="2"/>
  <c r="BF183" i="2"/>
  <c r="BG183" i="2"/>
  <c r="BH183" i="2"/>
  <c r="BI183" i="2"/>
  <c r="BK183" i="2"/>
  <c r="W187" i="2"/>
  <c r="Y187" i="2"/>
  <c r="AA187" i="2"/>
  <c r="AA186" i="2" s="1"/>
  <c r="BE187" i="2"/>
  <c r="BF187" i="2"/>
  <c r="BG187" i="2"/>
  <c r="BH187" i="2"/>
  <c r="BI187" i="2"/>
  <c r="BK187" i="2"/>
  <c r="W188" i="2"/>
  <c r="Y188" i="2"/>
  <c r="AA188" i="2"/>
  <c r="BE188" i="2"/>
  <c r="BF188" i="2"/>
  <c r="BG188" i="2"/>
  <c r="BH188" i="2"/>
  <c r="BI188" i="2"/>
  <c r="BK188" i="2"/>
  <c r="BK186" i="2" s="1"/>
  <c r="W191" i="2"/>
  <c r="Y191" i="2"/>
  <c r="AA191" i="2"/>
  <c r="BE191" i="2"/>
  <c r="BF191" i="2"/>
  <c r="BG191" i="2"/>
  <c r="BH191" i="2"/>
  <c r="BI191" i="2"/>
  <c r="BK191" i="2"/>
  <c r="W197" i="2"/>
  <c r="Y197" i="2"/>
  <c r="AA197" i="2"/>
  <c r="BE197" i="2"/>
  <c r="BF197" i="2"/>
  <c r="BG197" i="2"/>
  <c r="BH197" i="2"/>
  <c r="BI197" i="2"/>
  <c r="BK197" i="2"/>
  <c r="W201" i="2"/>
  <c r="Y201" i="2"/>
  <c r="AA201" i="2"/>
  <c r="BE201" i="2"/>
  <c r="BF201" i="2"/>
  <c r="BG201" i="2"/>
  <c r="BH201" i="2"/>
  <c r="BI201" i="2"/>
  <c r="BK201" i="2"/>
  <c r="W205" i="2"/>
  <c r="Y205" i="2"/>
  <c r="AA205" i="2"/>
  <c r="BE205" i="2"/>
  <c r="BF205" i="2"/>
  <c r="BG205" i="2"/>
  <c r="BH205" i="2"/>
  <c r="BI205" i="2"/>
  <c r="BK205" i="2"/>
  <c r="W209" i="2"/>
  <c r="Y209" i="2"/>
  <c r="AA209" i="2"/>
  <c r="BE209" i="2"/>
  <c r="BF209" i="2"/>
  <c r="BG209" i="2"/>
  <c r="BH209" i="2"/>
  <c r="BI209" i="2"/>
  <c r="BK209" i="2"/>
  <c r="W213" i="2"/>
  <c r="Y213" i="2"/>
  <c r="AA213" i="2"/>
  <c r="BE213" i="2"/>
  <c r="BF213" i="2"/>
  <c r="BG213" i="2"/>
  <c r="BH213" i="2"/>
  <c r="BI213" i="2"/>
  <c r="BK213" i="2"/>
  <c r="W216" i="2"/>
  <c r="Y216" i="2"/>
  <c r="AA216" i="2"/>
  <c r="BE216" i="2"/>
  <c r="BF216" i="2"/>
  <c r="BG216" i="2"/>
  <c r="BH216" i="2"/>
  <c r="BI216" i="2"/>
  <c r="BK216" i="2"/>
  <c r="W221" i="2"/>
  <c r="Y221" i="2"/>
  <c r="AA221" i="2"/>
  <c r="BE221" i="2"/>
  <c r="BF221" i="2"/>
  <c r="BG221" i="2"/>
  <c r="BH221" i="2"/>
  <c r="BI221" i="2"/>
  <c r="BK221" i="2"/>
  <c r="W227" i="2"/>
  <c r="Y227" i="2"/>
  <c r="AA227" i="2"/>
  <c r="BE227" i="2"/>
  <c r="BF227" i="2"/>
  <c r="BG227" i="2"/>
  <c r="BH227" i="2"/>
  <c r="BI227" i="2"/>
  <c r="BK227" i="2"/>
  <c r="W232" i="2"/>
  <c r="Y232" i="2"/>
  <c r="AA232" i="2"/>
  <c r="BE232" i="2"/>
  <c r="BF232" i="2"/>
  <c r="BG232" i="2"/>
  <c r="BH232" i="2"/>
  <c r="BI232" i="2"/>
  <c r="BK232" i="2"/>
  <c r="W238" i="2"/>
  <c r="Y238" i="2"/>
  <c r="AA238" i="2"/>
  <c r="BE238" i="2"/>
  <c r="BF238" i="2"/>
  <c r="BG238" i="2"/>
  <c r="BH238" i="2"/>
  <c r="BI238" i="2"/>
  <c r="BK238" i="2"/>
  <c r="W242" i="2"/>
  <c r="Y242" i="2"/>
  <c r="AA242" i="2"/>
  <c r="BE242" i="2"/>
  <c r="BF242" i="2"/>
  <c r="BG242" i="2"/>
  <c r="BH242" i="2"/>
  <c r="BI242" i="2"/>
  <c r="BK242" i="2"/>
  <c r="W246" i="2"/>
  <c r="Y246" i="2"/>
  <c r="AA246" i="2"/>
  <c r="BE246" i="2"/>
  <c r="BF246" i="2"/>
  <c r="BG246" i="2"/>
  <c r="BH246" i="2"/>
  <c r="BI246" i="2"/>
  <c r="BK246" i="2"/>
  <c r="W250" i="2"/>
  <c r="Y250" i="2"/>
  <c r="AA250" i="2"/>
  <c r="BE250" i="2"/>
  <c r="BF250" i="2"/>
  <c r="BG250" i="2"/>
  <c r="BH250" i="2"/>
  <c r="BI250" i="2"/>
  <c r="BK250" i="2"/>
  <c r="W251" i="2"/>
  <c r="Y251" i="2"/>
  <c r="AA251" i="2"/>
  <c r="BE251" i="2"/>
  <c r="BF251" i="2"/>
  <c r="BG251" i="2"/>
  <c r="BH251" i="2"/>
  <c r="BI251" i="2"/>
  <c r="BK251" i="2"/>
  <c r="W253" i="2"/>
  <c r="Y253" i="2"/>
  <c r="Y252" i="2" s="1"/>
  <c r="AA253" i="2"/>
  <c r="BE253" i="2"/>
  <c r="BF253" i="2"/>
  <c r="BG253" i="2"/>
  <c r="BH253" i="2"/>
  <c r="BI253" i="2"/>
  <c r="BK253" i="2"/>
  <c r="W257" i="2"/>
  <c r="Y257" i="2"/>
  <c r="AA257" i="2"/>
  <c r="BE257" i="2"/>
  <c r="BF257" i="2"/>
  <c r="BG257" i="2"/>
  <c r="BH257" i="2"/>
  <c r="BI257" i="2"/>
  <c r="BK257" i="2"/>
  <c r="W258" i="2"/>
  <c r="Y258" i="2"/>
  <c r="AA258" i="2"/>
  <c r="BE258" i="2"/>
  <c r="BF258" i="2"/>
  <c r="BG258" i="2"/>
  <c r="BH258" i="2"/>
  <c r="BI258" i="2"/>
  <c r="BK258" i="2"/>
  <c r="W260" i="2"/>
  <c r="Y260" i="2"/>
  <c r="AA260" i="2"/>
  <c r="BE260" i="2"/>
  <c r="BF260" i="2"/>
  <c r="BG260" i="2"/>
  <c r="BH260" i="2"/>
  <c r="BI260" i="2"/>
  <c r="BK260" i="2"/>
  <c r="W264" i="2"/>
  <c r="Y264" i="2"/>
  <c r="AA264" i="2"/>
  <c r="BE264" i="2"/>
  <c r="BF264" i="2"/>
  <c r="BG264" i="2"/>
  <c r="BH264" i="2"/>
  <c r="BI264" i="2"/>
  <c r="BK264" i="2"/>
  <c r="W268" i="2"/>
  <c r="Y268" i="2"/>
  <c r="AA268" i="2"/>
  <c r="BE268" i="2"/>
  <c r="BF268" i="2"/>
  <c r="BG268" i="2"/>
  <c r="BH268" i="2"/>
  <c r="BI268" i="2"/>
  <c r="BK268" i="2"/>
  <c r="W272" i="2"/>
  <c r="Y272" i="2"/>
  <c r="AA272" i="2"/>
  <c r="BE272" i="2"/>
  <c r="BF272" i="2"/>
  <c r="BG272" i="2"/>
  <c r="BH272" i="2"/>
  <c r="BI272" i="2"/>
  <c r="BK272" i="2"/>
  <c r="W276" i="2"/>
  <c r="Y276" i="2"/>
  <c r="AA276" i="2"/>
  <c r="BE276" i="2"/>
  <c r="BF276" i="2"/>
  <c r="BG276" i="2"/>
  <c r="BH276" i="2"/>
  <c r="BI276" i="2"/>
  <c r="BK276" i="2"/>
  <c r="W277" i="2"/>
  <c r="Y277" i="2"/>
  <c r="AA277" i="2"/>
  <c r="BE277" i="2"/>
  <c r="BF277" i="2"/>
  <c r="BG277" i="2"/>
  <c r="BH277" i="2"/>
  <c r="BI277" i="2"/>
  <c r="BK277" i="2"/>
  <c r="W279" i="2"/>
  <c r="Y279" i="2"/>
  <c r="AA279" i="2"/>
  <c r="BE279" i="2"/>
  <c r="BF279" i="2"/>
  <c r="BG279" i="2"/>
  <c r="BH279" i="2"/>
  <c r="BI279" i="2"/>
  <c r="BK279" i="2"/>
  <c r="W283" i="2"/>
  <c r="Y283" i="2"/>
  <c r="AA283" i="2"/>
  <c r="BE283" i="2"/>
  <c r="BF283" i="2"/>
  <c r="BG283" i="2"/>
  <c r="BH283" i="2"/>
  <c r="BI283" i="2"/>
  <c r="BK283" i="2"/>
  <c r="W299" i="2"/>
  <c r="Y299" i="2"/>
  <c r="AA299" i="2"/>
  <c r="BE299" i="2"/>
  <c r="BF299" i="2"/>
  <c r="BG299" i="2"/>
  <c r="BH299" i="2"/>
  <c r="BI299" i="2"/>
  <c r="BK299" i="2"/>
  <c r="W300" i="2"/>
  <c r="Y300" i="2"/>
  <c r="AA300" i="2"/>
  <c r="BE300" i="2"/>
  <c r="BF300" i="2"/>
  <c r="BG300" i="2"/>
  <c r="BH300" i="2"/>
  <c r="BI300" i="2"/>
  <c r="BK300" i="2"/>
  <c r="W301" i="2"/>
  <c r="Y301" i="2"/>
  <c r="AA301" i="2"/>
  <c r="BE301" i="2"/>
  <c r="BF301" i="2"/>
  <c r="BG301" i="2"/>
  <c r="BH301" i="2"/>
  <c r="BI301" i="2"/>
  <c r="BK301" i="2"/>
  <c r="W303" i="2"/>
  <c r="Y303" i="2"/>
  <c r="AA303" i="2"/>
  <c r="BE303" i="2"/>
  <c r="BF303" i="2"/>
  <c r="BG303" i="2"/>
  <c r="BH303" i="2"/>
  <c r="BI303" i="2"/>
  <c r="BK303" i="2"/>
  <c r="W307" i="2"/>
  <c r="Y307" i="2"/>
  <c r="AA307" i="2"/>
  <c r="BE307" i="2"/>
  <c r="BF307" i="2"/>
  <c r="BG307" i="2"/>
  <c r="BH307" i="2"/>
  <c r="BI307" i="2"/>
  <c r="BK307" i="2"/>
  <c r="W311" i="2"/>
  <c r="Y311" i="2"/>
  <c r="AA311" i="2"/>
  <c r="BE311" i="2"/>
  <c r="BF311" i="2"/>
  <c r="BG311" i="2"/>
  <c r="BH311" i="2"/>
  <c r="BI311" i="2"/>
  <c r="BK311" i="2"/>
  <c r="W315" i="2"/>
  <c r="Y315" i="2"/>
  <c r="AA315" i="2"/>
  <c r="BE315" i="2"/>
  <c r="BF315" i="2"/>
  <c r="BG315" i="2"/>
  <c r="BH315" i="2"/>
  <c r="BI315" i="2"/>
  <c r="BK315" i="2"/>
  <c r="W320" i="2"/>
  <c r="Y320" i="2"/>
  <c r="AA320" i="2"/>
  <c r="BE320" i="2"/>
  <c r="BF320" i="2"/>
  <c r="BG320" i="2"/>
  <c r="BH320" i="2"/>
  <c r="BI320" i="2"/>
  <c r="BK320" i="2"/>
  <c r="W326" i="2"/>
  <c r="Y326" i="2"/>
  <c r="AA326" i="2"/>
  <c r="BE326" i="2"/>
  <c r="BF326" i="2"/>
  <c r="BG326" i="2"/>
  <c r="BH326" i="2"/>
  <c r="BI326" i="2"/>
  <c r="BK326" i="2"/>
  <c r="F6" i="3"/>
  <c r="F77" i="3" s="1"/>
  <c r="O9" i="3"/>
  <c r="M104" i="3" s="1"/>
  <c r="O14" i="3"/>
  <c r="E15" i="3"/>
  <c r="O15" i="3"/>
  <c r="F78" i="3"/>
  <c r="F80" i="3"/>
  <c r="F82" i="3"/>
  <c r="M82" i="3"/>
  <c r="F83" i="3"/>
  <c r="M83" i="3"/>
  <c r="F102" i="3"/>
  <c r="F104" i="3"/>
  <c r="F106" i="3"/>
  <c r="M106" i="3"/>
  <c r="F107" i="3"/>
  <c r="M107" i="3"/>
  <c r="W113" i="3"/>
  <c r="W112" i="3" s="1"/>
  <c r="W111" i="3" s="1"/>
  <c r="W110" i="3" s="1"/>
  <c r="AU89" i="1" s="1"/>
  <c r="Y113" i="3"/>
  <c r="Y112" i="3" s="1"/>
  <c r="Y111" i="3" s="1"/>
  <c r="Y110" i="3" s="1"/>
  <c r="AA113" i="3"/>
  <c r="AA112" i="3" s="1"/>
  <c r="AA111" i="3" s="1"/>
  <c r="AA110" i="3" s="1"/>
  <c r="BE113" i="3"/>
  <c r="BF113" i="3"/>
  <c r="H33" i="3" s="1"/>
  <c r="BA89" i="1" s="1"/>
  <c r="BG113" i="3"/>
  <c r="H34" i="3" s="1"/>
  <c r="BB89" i="1" s="1"/>
  <c r="BH113" i="3"/>
  <c r="H35" i="3" s="1"/>
  <c r="BC89" i="1" s="1"/>
  <c r="BI113" i="3"/>
  <c r="H36" i="3" s="1"/>
  <c r="BD89" i="1" s="1"/>
  <c r="BK113" i="3"/>
  <c r="BK112" i="3" s="1"/>
  <c r="BK111" i="3" s="1"/>
  <c r="BK110" i="3" s="1"/>
  <c r="L77" i="1"/>
  <c r="L78" i="1"/>
  <c r="L80" i="1"/>
  <c r="AM80" i="1"/>
  <c r="L82" i="1"/>
  <c r="AM82" i="1"/>
  <c r="L83" i="1"/>
  <c r="AM83" i="1"/>
  <c r="AS88" i="1"/>
  <c r="AV88" i="1"/>
  <c r="AW88" i="1"/>
  <c r="AX88" i="1"/>
  <c r="AY88" i="1"/>
  <c r="AZ88" i="1"/>
  <c r="AS89" i="1"/>
  <c r="AV89" i="1"/>
  <c r="AW89" i="1"/>
  <c r="AX89" i="1"/>
  <c r="AY89" i="1"/>
  <c r="AZ89" i="1"/>
  <c r="M80" i="3" l="1"/>
  <c r="Y319" i="2"/>
  <c r="Y302" i="2"/>
  <c r="AA278" i="2"/>
  <c r="W259" i="2"/>
  <c r="AA190" i="2"/>
  <c r="AA189" i="2" s="1"/>
  <c r="W186" i="2"/>
  <c r="W145" i="2"/>
  <c r="H35" i="2"/>
  <c r="BC88" i="1" s="1"/>
  <c r="BC87" i="1" s="1"/>
  <c r="AA122" i="2"/>
  <c r="AA121" i="2" s="1"/>
  <c r="AA120" i="2" s="1"/>
  <c r="W278" i="2"/>
  <c r="AA259" i="2"/>
  <c r="W190" i="2"/>
  <c r="Y164" i="2"/>
  <c r="AT89" i="1"/>
  <c r="BK319" i="2"/>
  <c r="W319" i="2"/>
  <c r="BK302" i="2"/>
  <c r="W302" i="2"/>
  <c r="BK278" i="2"/>
  <c r="Y278" i="2"/>
  <c r="AA252" i="2"/>
  <c r="BK190" i="2"/>
  <c r="Y190" i="2"/>
  <c r="AA164" i="2"/>
  <c r="H34" i="2"/>
  <c r="BB88" i="1" s="1"/>
  <c r="Y122" i="2"/>
  <c r="H33" i="2"/>
  <c r="BA88" i="1" s="1"/>
  <c r="W122" i="2"/>
  <c r="AA145" i="2"/>
  <c r="AA319" i="2"/>
  <c r="AA302" i="2"/>
  <c r="BK259" i="2"/>
  <c r="BK189" i="2" s="1"/>
  <c r="Y259" i="2"/>
  <c r="Y189" i="2" s="1"/>
  <c r="BK252" i="2"/>
  <c r="W252" i="2"/>
  <c r="Y186" i="2"/>
  <c r="BK164" i="2"/>
  <c r="W164" i="2"/>
  <c r="BK145" i="2"/>
  <c r="N145" i="2" s="1"/>
  <c r="Y145" i="2"/>
  <c r="Y121" i="2" s="1"/>
  <c r="H36" i="2"/>
  <c r="BD88" i="1" s="1"/>
  <c r="BD87" i="1" s="1"/>
  <c r="W35" i="1" s="1"/>
  <c r="M114" i="2"/>
  <c r="AZ87" i="1"/>
  <c r="AV87" i="1" s="1"/>
  <c r="AT88" i="1"/>
  <c r="AS87" i="1"/>
  <c r="BB87" i="1"/>
  <c r="W189" i="2"/>
  <c r="BK121" i="2"/>
  <c r="BA87" i="1"/>
  <c r="AW87" i="1" s="1"/>
  <c r="AT87" i="1" s="1"/>
  <c r="W121" i="2"/>
  <c r="W120" i="2" s="1"/>
  <c r="AU88" i="1" s="1"/>
  <c r="AU87" i="1" s="1"/>
  <c r="F101" i="3"/>
  <c r="Y120" i="2" l="1"/>
  <c r="BK120" i="2"/>
  <c r="W34" i="1"/>
  <c r="AY87" i="1"/>
  <c r="W33" i="1"/>
  <c r="AX87" i="1"/>
</calcChain>
</file>

<file path=xl/sharedStrings.xml><?xml version="1.0" encoding="utf-8"?>
<sst xmlns="http://schemas.openxmlformats.org/spreadsheetml/2006/main" count="2195" uniqueCount="450">
  <si>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</si>
  <si>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</si>
  <si>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</si>
  <si>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</si>
  <si>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</si>
  <si>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</si>
  <si>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</si>
  <si>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</si>
  <si>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</si>
  <si>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</si>
  <si>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</si>
  <si>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</si>
  <si>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</si>
  <si>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</si>
  <si>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</si>
  <si>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102</t>
  </si>
  <si>
    <t>Stavba:</t>
  </si>
  <si>
    <t>Kostel Sv. Ignáce - oprava věže</t>
  </si>
  <si>
    <t>0,1</t>
  </si>
  <si>
    <t>JKSO:</t>
  </si>
  <si>
    <t>801 47</t>
  </si>
  <si>
    <t>CC-CZ:</t>
  </si>
  <si>
    <t>12721</t>
  </si>
  <si>
    <t>1</t>
  </si>
  <si>
    <t>Místo:</t>
  </si>
  <si>
    <t>Valdštějnské nám. 96, Jičín - Staré Město</t>
  </si>
  <si>
    <t>Datum:</t>
  </si>
  <si>
    <t>19.4.2018</t>
  </si>
  <si>
    <t>10</t>
  </si>
  <si>
    <t>CZ-CPV:</t>
  </si>
  <si>
    <t>45000000-7</t>
  </si>
  <si>
    <t>CZ-CPA:</t>
  </si>
  <si>
    <t>41.00.20</t>
  </si>
  <si>
    <t>100</t>
  </si>
  <si>
    <t>Objednatel:</t>
  </si>
  <si>
    <t>IČ:</t>
  </si>
  <si>
    <t>47474521</t>
  </si>
  <si>
    <t>Římsko katolická farnost-arciděkanství Jičín</t>
  </si>
  <si>
    <t>DIČ:</t>
  </si>
  <si>
    <t>CZ47474521</t>
  </si>
  <si>
    <t>Zhotovitel:</t>
  </si>
  <si>
    <t xml:space="preserve"> </t>
  </si>
  <si>
    <t>Projektant:</t>
  </si>
  <si>
    <t>45574065</t>
  </si>
  <si>
    <t xml:space="preserve">TP ATELIER, Na Skalce č.p. 1204, Č. Kostelec </t>
  </si>
  <si>
    <t>CZ45574065</t>
  </si>
  <si>
    <t>Zpracovatel:</t>
  </si>
  <si>
    <t>28778626</t>
  </si>
  <si>
    <t>Nývlt Zd</t>
  </si>
  <si>
    <t>CZ28778626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</si>
  <si>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</si>
  <si>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</si>
  <si>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</si>
  <si>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</si>
  <si>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</si>
  <si>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</si>
  <si>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</si>
  <si>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</si>
  <si>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</si>
  <si>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</si>
  <si>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</si>
  <si>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</si>
  <si>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</si>
  <si>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</si>
  <si>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</si>
  <si>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</si>
  <si>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</si>
  <si>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</si>
  <si>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</si>
  <si>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</si>
  <si>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</si>
  <si>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</si>
  <si>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</si>
  <si>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</si>
  <si>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</si>
  <si>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</si>
  <si>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</si>
  <si>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</si>
  <si>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</si>
  <si>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</si>
  <si>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</si>
  <si>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</si>
  <si>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</si>
  <si>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</si>
  <si>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</si>
  <si>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</si>
  <si>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</si>
  <si>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</si>
  <si>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</si>
  <si>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</si>
  <si>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</si>
  <si>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</si>
  <si>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</si>
  <si>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{294b0c23-0f7a-4ee0-8963-e53605c54119}</t>
  </si>
  <si>
    <t>{00000000-0000-0000-0000-000000000000}</t>
  </si>
  <si>
    <t>/</t>
  </si>
  <si>
    <t>102-1</t>
  </si>
  <si>
    <t>SO-01 Oprava konstrukcí při vstupu do věže</t>
  </si>
  <si>
    <t>{eab575e7-0bb4-4ab9-8f24-94c743fbf36e}</t>
  </si>
  <si>
    <t>102-2</t>
  </si>
  <si>
    <t>Vedlejší rozpočtové náklady</t>
  </si>
  <si>
    <t>{dd2dccde-91d7-47a4-b6e8-d2e49e2d10f3}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</si>
  <si>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</si>
  <si>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</si>
  <si>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</si>
  <si>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</si>
  <si>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</si>
  <si>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</si>
  <si>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</si>
  <si>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</si>
  <si>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</si>
  <si>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</si>
  <si>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</si>
  <si>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</si>
  <si>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102-1 - SO-01 Oprava konstrukcí při vstupu do věže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</si>
  <si>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</si>
  <si>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</si>
  <si>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</si>
  <si>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</si>
  <si>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</si>
  <si>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</si>
  <si>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</si>
  <si>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</si>
  <si>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</si>
  <si>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</si>
  <si>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</si>
  <si>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</si>
  <si>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</si>
  <si>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</si>
  <si>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</si>
  <si>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</si>
  <si>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</si>
  <si>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</si>
  <si>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</si>
  <si>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</si>
  <si>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</si>
  <si>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</si>
  <si>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</si>
  <si>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</si>
  <si>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</si>
  <si>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</si>
  <si>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</si>
  <si>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</si>
  <si>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</si>
  <si>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</si>
  <si>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</si>
  <si>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</si>
  <si>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</si>
  <si>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</si>
  <si>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</si>
  <si>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</si>
  <si>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612000001x</t>
  </si>
  <si>
    <t>Napojení vápenocementové omítky štuková dvouvrstvá vnitřních stěn nanášená ručně na zdivo kamenné spárované</t>
  </si>
  <si>
    <t>bm</t>
  </si>
  <si>
    <t>4</t>
  </si>
  <si>
    <t>-695474007</t>
  </si>
  <si>
    <t>612321141</t>
  </si>
  <si>
    <t>Vápenocementová omítka štuková dvouvrstvá vnitřních stěn nanášená ručně</t>
  </si>
  <si>
    <t>m2</t>
  </si>
  <si>
    <t>-361943762</t>
  </si>
  <si>
    <t>(3,0+4,0+26,0)</t>
  </si>
  <si>
    <t>VV</t>
  </si>
  <si>
    <t>True</t>
  </si>
  <si>
    <t>(8,0+12,0)</t>
  </si>
  <si>
    <t>Součet</t>
  </si>
  <si>
    <t>3</t>
  </si>
  <si>
    <t>612325302</t>
  </si>
  <si>
    <t>Vápenocementová štuková omítka ostění nebo nadpraží</t>
  </si>
  <si>
    <t>-679448991</t>
  </si>
  <si>
    <t>okna</t>
  </si>
  <si>
    <t>(1,4+1,93+1,4+1,93)*0,5*1</t>
  </si>
  <si>
    <t>(0,55+1,05+0,55+1,05)*0,3*1</t>
  </si>
  <si>
    <t>612631011</t>
  </si>
  <si>
    <t>Spárování spárovací maltou vnitřních pohledových ploch stěn z tvárnic nebo kamene</t>
  </si>
  <si>
    <t>1327639780</t>
  </si>
  <si>
    <t>20,0</t>
  </si>
  <si>
    <t>5</t>
  </si>
  <si>
    <t>619995001</t>
  </si>
  <si>
    <t>Začištění omítek kolem oken, dveří, podlah nebo obkladů</t>
  </si>
  <si>
    <t>m</t>
  </si>
  <si>
    <t>-1862800287</t>
  </si>
  <si>
    <t>(1,4+1,93+1,4+1,93)*1</t>
  </si>
  <si>
    <t>(0,55+1,05+0,55+1,05)*1</t>
  </si>
  <si>
    <t>6</t>
  </si>
  <si>
    <t>636211421</t>
  </si>
  <si>
    <t>Doplnění dlažby z cihel pl do 4 m2 naplocho</t>
  </si>
  <si>
    <t>1111511355</t>
  </si>
  <si>
    <t>podlaha věže III. úroveň 30%</t>
  </si>
  <si>
    <t>((3,0*3,3)+(1,25*1,2))/100*30</t>
  </si>
  <si>
    <t>7</t>
  </si>
  <si>
    <t>952901111</t>
  </si>
  <si>
    <t>Vyčištění budov bytové a občanské výstavby při výšce podlaží do 4 m</t>
  </si>
  <si>
    <t>-1293689013</t>
  </si>
  <si>
    <t>(32,0+37,8+11,4+5,2+5,2)</t>
  </si>
  <si>
    <t>8</t>
  </si>
  <si>
    <t>962081131</t>
  </si>
  <si>
    <t>Bourání příček ze skleněných tvárnic tl do 100 mm</t>
  </si>
  <si>
    <t>344822759</t>
  </si>
  <si>
    <t>(1,4*1,93)*1</t>
  </si>
  <si>
    <t>(0,55*1,05)*1</t>
  </si>
  <si>
    <t>9</t>
  </si>
  <si>
    <t>965031131</t>
  </si>
  <si>
    <t>Bourání podlah z cihel kladených na plocho pl přes 1 m2</t>
  </si>
  <si>
    <t>33715251</t>
  </si>
  <si>
    <t>978013191</t>
  </si>
  <si>
    <t>Otlučení vnitřní vápenné nebo vápenocementové omítky stěn stěn v rozsahu do 100 %</t>
  </si>
  <si>
    <t>182311978</t>
  </si>
  <si>
    <t>11</t>
  </si>
  <si>
    <t>978023251</t>
  </si>
  <si>
    <t>Vyškrabání spár zdiva kamenného režného</t>
  </si>
  <si>
    <t>-500963734</t>
  </si>
  <si>
    <t>12</t>
  </si>
  <si>
    <t>997013211</t>
  </si>
  <si>
    <t>Vnitrostaveništní doprava suti a vybouraných hmot pro budovy v do 6 m ručně</t>
  </si>
  <si>
    <t>t</t>
  </si>
  <si>
    <t>2083440689</t>
  </si>
  <si>
    <t>13</t>
  </si>
  <si>
    <t>997013501</t>
  </si>
  <si>
    <t>Odvoz suti a vybouraných hmot na skládku nebo meziskládku do 1 km se složením</t>
  </si>
  <si>
    <t>423604261</t>
  </si>
  <si>
    <t>14</t>
  </si>
  <si>
    <t>997013509</t>
  </si>
  <si>
    <t>Příplatek k odvozu suti a vybouraných hmot na skládku ZKD 1 km přes 1 km</t>
  </si>
  <si>
    <t>-411703151</t>
  </si>
  <si>
    <t>997013803</t>
  </si>
  <si>
    <t>Poplatek za uložení stavebního odpadu z keramických materiálů na skládce (skládkovné)</t>
  </si>
  <si>
    <t>1785743040</t>
  </si>
  <si>
    <t>4,941</t>
  </si>
  <si>
    <t>sklo</t>
  </si>
  <si>
    <t>-0,18</t>
  </si>
  <si>
    <t>dřevo</t>
  </si>
  <si>
    <t>-2,351</t>
  </si>
  <si>
    <t>směsný</t>
  </si>
  <si>
    <t>-0,5</t>
  </si>
  <si>
    <t>16</t>
  </si>
  <si>
    <t>997013804</t>
  </si>
  <si>
    <t>Poplatek za uložení stavebního odpadu ze skla na skládce (skládkovné)</t>
  </si>
  <si>
    <t>2056383414</t>
  </si>
  <si>
    <t>0,18</t>
  </si>
  <si>
    <t>17</t>
  </si>
  <si>
    <t>997013811</t>
  </si>
  <si>
    <t>Poplatek za uložení stavebního dřevěného odpadu na skládce (skládkovné)</t>
  </si>
  <si>
    <t>-1704679951</t>
  </si>
  <si>
    <t>2,351</t>
  </si>
  <si>
    <t>18</t>
  </si>
  <si>
    <t>997013831</t>
  </si>
  <si>
    <t>Poplatek za uložení stavebního směsného odpadu na skládce (skládkovné)</t>
  </si>
  <si>
    <t>633084156</t>
  </si>
  <si>
    <t>0,5</t>
  </si>
  <si>
    <t>19</t>
  </si>
  <si>
    <t>998011001</t>
  </si>
  <si>
    <t>Přesun hmot pro budovy zděné v do 6 m</t>
  </si>
  <si>
    <t>-1577418421</t>
  </si>
  <si>
    <t>20</t>
  </si>
  <si>
    <t>998011015</t>
  </si>
  <si>
    <t>Příplatek k přesunu hmot pro budovy zděné za zvětšený přesun do 1000 m</t>
  </si>
  <si>
    <t>206010574</t>
  </si>
  <si>
    <t>762211811</t>
  </si>
  <si>
    <t>Demontáž schodiště přímočarého nebo křivočarého š do 1,0 m bez podstupnic</t>
  </si>
  <si>
    <t>-189900850</t>
  </si>
  <si>
    <t>stupně š.1,0 m, počet 49, 30%</t>
  </si>
  <si>
    <t>1,0*15</t>
  </si>
  <si>
    <t>zábradlí v. 900 mm 30%</t>
  </si>
  <si>
    <t>(1,5+2,0+1,2+1,2+1,2+2,0)/100*30</t>
  </si>
  <si>
    <t>22</t>
  </si>
  <si>
    <t>762211140</t>
  </si>
  <si>
    <t>Montáž schodiště přímočarého z fošen bez podstupnice šířka ramene do 1,5 m</t>
  </si>
  <si>
    <t>608258251</t>
  </si>
  <si>
    <t>(1,0)*15</t>
  </si>
  <si>
    <t>23</t>
  </si>
  <si>
    <t>M</t>
  </si>
  <si>
    <t>605110210</t>
  </si>
  <si>
    <t>řezivo jehličnaté - středové SM/BO tl. 33-100 mm, jakost II, 3-5 m</t>
  </si>
  <si>
    <t>m3</t>
  </si>
  <si>
    <t>32</t>
  </si>
  <si>
    <t>719074198</t>
  </si>
  <si>
    <t>(1,0*0,3*0,05)*15</t>
  </si>
  <si>
    <t>24</t>
  </si>
  <si>
    <t>762222141</t>
  </si>
  <si>
    <t>Montáž zábradlí rovného osové vzdálenosti sloupků do 1500 mm</t>
  </si>
  <si>
    <t>1529460510</t>
  </si>
  <si>
    <t>25</t>
  </si>
  <si>
    <t>605120010</t>
  </si>
  <si>
    <t>řezivo jehličnaté hranol jakost I do 120 cm2</t>
  </si>
  <si>
    <t>-795337704</t>
  </si>
  <si>
    <t>0,2</t>
  </si>
  <si>
    <t>26</t>
  </si>
  <si>
    <t>762295001</t>
  </si>
  <si>
    <t>Spojovací prostředky pro montáž schodiště a zábradlí</t>
  </si>
  <si>
    <t>319526019</t>
  </si>
  <si>
    <t>0,225+0,2</t>
  </si>
  <si>
    <t>27</t>
  </si>
  <si>
    <t>762521933</t>
  </si>
  <si>
    <t>Vyřezání části podlahy z prken nebo fošen tl přes 32 mm bez polštářů plochy jednotlivě do 4 m2</t>
  </si>
  <si>
    <t>-1482437100</t>
  </si>
  <si>
    <t>podlaha podesty oprava 50%</t>
  </si>
  <si>
    <t>(5,2)/100*50</t>
  </si>
  <si>
    <t>28</t>
  </si>
  <si>
    <t>762521934</t>
  </si>
  <si>
    <t>Vyřezání části podlahy z prken nebo fošen tl přes 32 mm bez polštářů plochy jednotlivě přes 4 m2</t>
  </si>
  <si>
    <t>-912706994</t>
  </si>
  <si>
    <t>podlaha podesty</t>
  </si>
  <si>
    <t>6,3</t>
  </si>
  <si>
    <t>podlaha 30%</t>
  </si>
  <si>
    <t>(34,8)/100*30</t>
  </si>
  <si>
    <t>29</t>
  </si>
  <si>
    <t>762523943</t>
  </si>
  <si>
    <t>Doplnění části podlah z prken nebo fošen tl přes 32 mm plochy jednotlivě do 4 m2</t>
  </si>
  <si>
    <t>993982458</t>
  </si>
  <si>
    <t>30</t>
  </si>
  <si>
    <t>762523944</t>
  </si>
  <si>
    <t>Doplnění části podlah z prken nebo fošen tl přes 32 mm plochy jednotlivě do 8 m2</t>
  </si>
  <si>
    <t>-112351760</t>
  </si>
  <si>
    <t>31</t>
  </si>
  <si>
    <t>762821942</t>
  </si>
  <si>
    <t>Vyřezání části stropního trámu průřezové plochy řřeziva do 450 cm2 délky do 5 m</t>
  </si>
  <si>
    <t>-836047201</t>
  </si>
  <si>
    <t>trám 200/200 mm, dl. 5,0 m</t>
  </si>
  <si>
    <t>5,0</t>
  </si>
  <si>
    <t>762822924</t>
  </si>
  <si>
    <t>Doplnění části stropního trámu z hranolů průřezové plochy do 450 cm2 včetně materiálu</t>
  </si>
  <si>
    <t>423033621</t>
  </si>
  <si>
    <t>33</t>
  </si>
  <si>
    <t>762823914</t>
  </si>
  <si>
    <t>Otesání části stropního trámu z hranolů průřezové plochy do 450 cm2</t>
  </si>
  <si>
    <t>-778034075</t>
  </si>
  <si>
    <t>34</t>
  </si>
  <si>
    <t>998762201</t>
  </si>
  <si>
    <t>Přesun hmot procentní pro kce tesařské v objektech v do 6 m</t>
  </si>
  <si>
    <t>%</t>
  </si>
  <si>
    <t>-2115750279</t>
  </si>
  <si>
    <t>35</t>
  </si>
  <si>
    <t>998762294</t>
  </si>
  <si>
    <t>Příplatek k přesunu hmot procentní 762 za zvětšený přesun do 1000 m</t>
  </si>
  <si>
    <t>1977377326</t>
  </si>
  <si>
    <t>36</t>
  </si>
  <si>
    <t>764236444</t>
  </si>
  <si>
    <t>Oplechování parapetů rovných celoplošně lepené z Cu plechu rš 330 mm</t>
  </si>
  <si>
    <t>-510034918</t>
  </si>
  <si>
    <t>(0,6)*1</t>
  </si>
  <si>
    <t>(1,05)*1</t>
  </si>
  <si>
    <t>37</t>
  </si>
  <si>
    <t>998764201</t>
  </si>
  <si>
    <t>Přesun hmot procentní pro konstrukce klempířské v objektech v do 6 m</t>
  </si>
  <si>
    <t>-363939354</t>
  </si>
  <si>
    <t>38</t>
  </si>
  <si>
    <t>998764294</t>
  </si>
  <si>
    <t>Příplatek k přesunu hmot procentní 764 za zvětšený přesun do 1000 m</t>
  </si>
  <si>
    <t>-2055634041</t>
  </si>
  <si>
    <t>39</t>
  </si>
  <si>
    <t>766000001x</t>
  </si>
  <si>
    <t>DOD+MTZ dřevěné okno jednoduché dvoukřídlé, otevíravé, dřevo dub 1000/1600 mm - ok/03 dle tabulky výronkú, vč. povrchové úpravy</t>
  </si>
  <si>
    <t>ks</t>
  </si>
  <si>
    <t>-1123558008</t>
  </si>
  <si>
    <t>bližšíspecifikace v technické zprávě</t>
  </si>
  <si>
    <t>40</t>
  </si>
  <si>
    <t>766000002x</t>
  </si>
  <si>
    <t>DOD+MTZ dřevěné okno jednoduché jednokřídlé,otevíravé, dřevo dub, 520/1030 mm - ok/04 dle tabulky výronkú, vč. povrchové úpravy</t>
  </si>
  <si>
    <t>-1154659855</t>
  </si>
  <si>
    <t>bližší specifikace v technické zprávě</t>
  </si>
  <si>
    <t>41</t>
  </si>
  <si>
    <t>766000003x</t>
  </si>
  <si>
    <t>DEM+MTZ repese stávajících dřevěných dveří otvíravých, dřevo dub, 860/1810 mm - dv/01 dle tabulky výronkú, vč. povrchové úpravy</t>
  </si>
  <si>
    <t>1708886685</t>
  </si>
  <si>
    <t>42</t>
  </si>
  <si>
    <t>766000004x</t>
  </si>
  <si>
    <t>DEM+MTZ repese stávajících dřevěných dveří otvíravých, dřevo dub, 920/1820 mm - dv/02 dle tabulky výronkú, vč. povrchové úpravy</t>
  </si>
  <si>
    <t>-1649399027</t>
  </si>
  <si>
    <t>43</t>
  </si>
  <si>
    <t>998766201</t>
  </si>
  <si>
    <t>Přesun hmot procentní pro konstrukce truhlářské v objektech v do 6 m</t>
  </si>
  <si>
    <t>875068896</t>
  </si>
  <si>
    <t>44</t>
  </si>
  <si>
    <t>998766294</t>
  </si>
  <si>
    <t>Příplatek k přesunu hmot procentní 766 za zvětšený přesun do 1000 m</t>
  </si>
  <si>
    <t>-1253303746</t>
  </si>
  <si>
    <t>45</t>
  </si>
  <si>
    <t>767000001x</t>
  </si>
  <si>
    <t>DEM+MTZ repase stávajících plechových dveří 990/1690 mm, Z/01 dle tabulky výrobků</t>
  </si>
  <si>
    <t>kompl</t>
  </si>
  <si>
    <t>1782937520</t>
  </si>
  <si>
    <t>repase dveří bude provedena dle popisu v technické zprávě</t>
  </si>
  <si>
    <t>46</t>
  </si>
  <si>
    <t>767000002x</t>
  </si>
  <si>
    <t>DOD+MTZ ocelového poklopu 980/1260 mm, Z/02 dle tabulky výrobků</t>
  </si>
  <si>
    <t>kg</t>
  </si>
  <si>
    <t>-1162556614</t>
  </si>
  <si>
    <t>rám L 50/50/5 mm</t>
  </si>
  <si>
    <t>(1,0+1,3+1,0+1,3)*3,77</t>
  </si>
  <si>
    <t>rám poklopu</t>
  </si>
  <si>
    <t>L 40/40/5 mm</t>
  </si>
  <si>
    <t>(0,9+1,2+0,9+1,2)*2,97</t>
  </si>
  <si>
    <t>T 40/40/5 mm</t>
  </si>
  <si>
    <t>(0,5+1,2)*2,96</t>
  </si>
  <si>
    <t>plech s děrováním 950/1200/5 mm</t>
  </si>
  <si>
    <t>(0,95*1,2)*40,0</t>
  </si>
  <si>
    <t>kování poklopu (panty a petlice)</t>
  </si>
  <si>
    <t>2,0</t>
  </si>
  <si>
    <t>poklop bude vybaven systémem proti závaží pro snadnějí otevírání</t>
  </si>
  <si>
    <t>15,0</t>
  </si>
  <si>
    <t>povrchová úprava jako u dveží Z/01</t>
  </si>
  <si>
    <t>47</t>
  </si>
  <si>
    <t>767996802</t>
  </si>
  <si>
    <t>Demontáž atypických zámečnických konstrukcí rozebráním hmotnosti jednotlivých dílů do 100 kg</t>
  </si>
  <si>
    <t>-1508863969</t>
  </si>
  <si>
    <t>48</t>
  </si>
  <si>
    <t>998767201</t>
  </si>
  <si>
    <t>Přesun hmot procentní pro zámečnické konstrukce v objektech v do 6 m</t>
  </si>
  <si>
    <t>1239409055</t>
  </si>
  <si>
    <t>49</t>
  </si>
  <si>
    <t>998767294</t>
  </si>
  <si>
    <t>Příplatek k přesunu hmot procentní 767 za zvětšený přesun do 1000 m</t>
  </si>
  <si>
    <t>213133526</t>
  </si>
  <si>
    <t>50</t>
  </si>
  <si>
    <t>783306809</t>
  </si>
  <si>
    <t>Odstranění nátěru ze zámečnických konstrukcí okartáčováním</t>
  </si>
  <si>
    <t>1731148212</t>
  </si>
  <si>
    <t>kramle</t>
  </si>
  <si>
    <t>51</t>
  </si>
  <si>
    <t>783314201</t>
  </si>
  <si>
    <t>Základní antikorozní jednonásobný syntetický standardní nátěr zámečnických konstrukcí</t>
  </si>
  <si>
    <t>820169999</t>
  </si>
  <si>
    <t>52</t>
  </si>
  <si>
    <t>783315101</t>
  </si>
  <si>
    <t>Jednonásobný syntetický standardní mezinátěr zámečnických konstrukcí</t>
  </si>
  <si>
    <t>-1076758799</t>
  </si>
  <si>
    <t>53</t>
  </si>
  <si>
    <t>783317101</t>
  </si>
  <si>
    <t>Krycí jednonásobný syntetický standardní nátěr zámečnických konstrukcí</t>
  </si>
  <si>
    <t>-1415695774</t>
  </si>
  <si>
    <t>54</t>
  </si>
  <si>
    <t>784111031x</t>
  </si>
  <si>
    <t>Omytí podkladu (omítky) houbou, teplou vodou a saponátem</t>
  </si>
  <si>
    <t>1592727849</t>
  </si>
  <si>
    <t>omítka</t>
  </si>
  <si>
    <t>(28,0+28,0+32,0)</t>
  </si>
  <si>
    <t>kámen</t>
  </si>
  <si>
    <t>55</t>
  </si>
  <si>
    <t>784181011</t>
  </si>
  <si>
    <t>Dvojnásobné pačokování v místnostech výšky do 3,80 m</t>
  </si>
  <si>
    <t>-182840828</t>
  </si>
  <si>
    <t>12,0</t>
  </si>
  <si>
    <t>102-2 - Vedlejší rozpočtové náklady</t>
  </si>
  <si>
    <t>VRN - Vedlejší rozpočtové náklady</t>
  </si>
  <si>
    <t xml:space="preserve">    VRN3 - Zařízení staveniště</t>
  </si>
  <si>
    <t>031100002</t>
  </si>
  <si>
    <t>Zařízení staveniště SO-01 Oprava konstrukcí při vstupu do věže 2,9% z ZRN</t>
  </si>
  <si>
    <t>soub</t>
  </si>
  <si>
    <t>1024</t>
  </si>
  <si>
    <t>-634645547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</si>
</sst>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 x14ac:knownFonts="1">
    <font>
      <sz val="11"/>
      <name val="Calibri"/>
      <family val="2"/>
      <charset val="238"/>
    </font>
    <font>
      <sz val="8"/>
      <name val="Trebuchet MS"/>
      <family val="2"/>
      <charset val="238"/>
    </font>
    <font>
      <sz val="8"/>
      <color indexed="43"/>
      <name val="Trebuchet MS"/>
      <family val="2"/>
      <charset val="238"/>
    </font>
    <font>
      <sz val="10"/>
      <name val="Trebuchet MS"/>
      <family val="2"/>
      <charset val="238"/>
    </font>
    <font>
      <sz val="10"/>
      <color indexed="16"/>
      <name val="Trebuchet MS"/>
      <family val="2"/>
      <charset val="238"/>
    </font>
    <font>
      <u/>
      <sz val="10"/>
      <color indexed="12"/>
      <name val="Trebuchet MS"/>
      <family val="2"/>
      <charset val="238"/>
    </font>
    <font>
      <u/>
      <sz val="11"/>
      <color indexed="12"/>
      <name val="Calibri"/>
      <family val="2"/>
      <charset val="238"/>
    </font>
    <font>
      <sz val="8"/>
      <color indexed="48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indexed="55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0"/>
      <color indexed="63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indexed="55"/>
      <name val="Trebuchet MS"/>
      <family val="2"/>
      <charset val="238"/>
    </font>
    <font>
      <b/>
      <sz val="8"/>
      <color indexed="55"/>
      <name val="Trebuchet MS"/>
      <family val="2"/>
      <charset val="238"/>
    </font>
    <font>
      <b/>
      <sz val="10"/>
      <color indexed="63"/>
      <name val="Trebuchet MS"/>
      <family val="2"/>
      <charset val="238"/>
    </font>
    <font>
      <sz val="10"/>
      <color indexed="55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indexed="55"/>
      <name val="Trebuchet MS"/>
      <family val="2"/>
      <charset val="238"/>
    </font>
    <font>
      <b/>
      <sz val="12"/>
      <color indexed="16"/>
      <name val="Trebuchet MS"/>
      <family val="2"/>
      <charset val="238"/>
    </font>
    <font>
      <sz val="12"/>
      <name val="Trebuchet MS"/>
      <family val="2"/>
      <charset val="238"/>
    </font>
    <font>
      <sz val="18"/>
      <color indexed="12"/>
      <name val="Wingdings 2"/>
      <family val="1"/>
      <charset val="2"/>
    </font>
    <font>
      <sz val="11"/>
      <name val="Trebuchet MS"/>
      <family val="2"/>
      <charset val="238"/>
    </font>
    <font>
      <b/>
      <sz val="11"/>
      <color indexed="56"/>
      <name val="Trebuchet MS"/>
      <family val="2"/>
      <charset val="238"/>
    </font>
    <font>
      <sz val="11"/>
      <color indexed="56"/>
      <name val="Trebuchet MS"/>
      <family val="2"/>
      <charset val="238"/>
    </font>
    <font>
      <sz val="11"/>
      <color indexed="55"/>
      <name val="Trebuchet MS"/>
      <family val="2"/>
      <charset val="238"/>
    </font>
    <font>
      <sz val="12"/>
      <color indexed="56"/>
      <name val="Trebuchet MS"/>
      <family val="2"/>
      <charset val="238"/>
    </font>
    <font>
      <sz val="10"/>
      <color indexed="56"/>
      <name val="Trebuchet MS"/>
      <family val="2"/>
      <charset val="238"/>
    </font>
    <font>
      <sz val="9"/>
      <color indexed="8"/>
      <name val="Trebuchet MS"/>
      <family val="2"/>
      <charset val="238"/>
    </font>
    <font>
      <sz val="8"/>
      <color indexed="16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indexed="56"/>
      <name val="Trebuchet MS"/>
      <family val="2"/>
      <charset val="238"/>
    </font>
    <font>
      <sz val="8"/>
      <color indexed="63"/>
      <name val="Trebuchet MS"/>
      <family val="2"/>
      <charset val="238"/>
    </font>
    <font>
      <sz val="8"/>
      <color indexed="10"/>
      <name val="Trebuchet MS"/>
      <family val="2"/>
      <charset val="238"/>
    </font>
    <font>
      <sz val="8"/>
      <color indexed="20"/>
      <name val="Trebuchet MS"/>
      <family val="2"/>
      <charset val="238"/>
    </font>
    <font>
      <i/>
      <sz val="8"/>
      <color indexed="12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dotted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/>
      <bottom/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8">
    <xf numFmtId="0" fontId="0" fillId="0" borderId="0" xfId="0"/>
    <xf numFmtId="0" fontId="1" fillId="0" borderId="0" xfId="0" applyFont="1"/>
    <xf numFmtId="0" fontId="2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5" fillId="2" borderId="0" xfId="1" applyNumberFormat="1" applyFont="1" applyFill="1" applyBorder="1" applyAlignment="1" applyProtection="1">
      <alignment vertical="center"/>
    </xf>
    <xf numFmtId="0" fontId="1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7" fillId="0" borderId="0" xfId="0" applyFont="1" applyAlignment="1">
      <alignment horizontal="left" vertical="center"/>
    </xf>
    <xf numFmtId="0" fontId="1" fillId="0" borderId="0" xfId="0" applyFont="1" applyBorder="1"/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1" fillId="0" borderId="6" xfId="0" applyFont="1" applyBorder="1"/>
    <xf numFmtId="0" fontId="12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164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/>
    <xf numFmtId="0" fontId="1" fillId="0" borderId="15" xfId="0" applyFont="1" applyBorder="1"/>
    <xf numFmtId="0" fontId="17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3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0" xfId="0" applyFont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/>
    </xf>
    <xf numFmtId="0" fontId="1" fillId="2" borderId="0" xfId="0" applyFont="1" applyFill="1" applyProtection="1"/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1" fillId="3" borderId="9" xfId="0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5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32" fillId="0" borderId="0" xfId="0" applyFont="1" applyAlignment="1"/>
    <xf numFmtId="0" fontId="32" fillId="0" borderId="4" xfId="0" applyFont="1" applyBorder="1" applyAlignment="1"/>
    <xf numFmtId="0" fontId="32" fillId="0" borderId="0" xfId="0" applyFont="1" applyBorder="1" applyAlignment="1"/>
    <xf numFmtId="0" fontId="27" fillId="0" borderId="0" xfId="0" applyFont="1" applyBorder="1" applyAlignment="1">
      <alignment horizontal="left"/>
    </xf>
    <xf numFmtId="0" fontId="32" fillId="0" borderId="5" xfId="0" applyFont="1" applyBorder="1" applyAlignment="1"/>
    <xf numFmtId="0" fontId="32" fillId="0" borderId="14" xfId="0" applyFont="1" applyBorder="1" applyAlignment="1"/>
    <xf numFmtId="166" fontId="32" fillId="0" borderId="0" xfId="0" applyNumberFormat="1" applyFont="1" applyBorder="1" applyAlignment="1"/>
    <xf numFmtId="166" fontId="32" fillId="0" borderId="15" xfId="0" applyNumberFormat="1" applyFont="1" applyBorder="1" applyAlignment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4" fontId="32" fillId="0" borderId="0" xfId="0" applyNumberFormat="1" applyFont="1" applyAlignment="1">
      <alignment vertical="center"/>
    </xf>
    <xf numFmtId="0" fontId="28" fillId="0" borderId="0" xfId="0" applyFont="1" applyBorder="1" applyAlignment="1">
      <alignment horizontal="left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167" fontId="1" fillId="0" borderId="25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4" fillId="0" borderId="25" xfId="0" applyFont="1" applyBorder="1" applyAlignment="1">
      <alignment horizontal="left" vertical="center"/>
    </xf>
    <xf numFmtId="166" fontId="14" fillId="0" borderId="0" xfId="0" applyNumberFormat="1" applyFont="1" applyBorder="1" applyAlignment="1">
      <alignment vertical="center"/>
    </xf>
    <xf numFmtId="166" fontId="14" fillId="0" borderId="15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167" fontId="33" fillId="0" borderId="0" xfId="0" applyNumberFormat="1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4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167" fontId="34" fillId="0" borderId="0" xfId="0" applyNumberFormat="1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4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35" fillId="0" borderId="5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0" fontId="34" fillId="0" borderId="16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166" fontId="14" fillId="0" borderId="17" xfId="0" applyNumberFormat="1" applyFont="1" applyBorder="1" applyAlignment="1">
      <alignment vertical="center"/>
    </xf>
    <xf numFmtId="166" fontId="14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20" fillId="3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horizontal="right" vertical="center"/>
    </xf>
    <xf numFmtId="0" fontId="11" fillId="3" borderId="9" xfId="0" applyFont="1" applyFill="1" applyBorder="1" applyAlignment="1">
      <alignment horizontal="left" vertical="center"/>
    </xf>
    <xf numFmtId="4" fontId="11" fillId="3" borderId="1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13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4" fontId="1" fillId="0" borderId="25" xfId="0" applyNumberFormat="1" applyFont="1" applyBorder="1" applyAlignment="1" applyProtection="1">
      <alignment vertical="center"/>
      <protection locked="0"/>
    </xf>
    <xf numFmtId="0" fontId="33" fillId="0" borderId="12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1" fillId="0" borderId="25" xfId="0" applyFont="1" applyBorder="1" applyAlignment="1" applyProtection="1">
      <alignment horizontal="left" vertical="center" wrapText="1"/>
      <protection locked="0"/>
    </xf>
    <xf numFmtId="4" fontId="28" fillId="0" borderId="17" xfId="0" applyNumberFormat="1" applyFont="1" applyBorder="1" applyAlignment="1"/>
    <xf numFmtId="4" fontId="28" fillId="0" borderId="23" xfId="0" applyNumberFormat="1" applyFont="1" applyBorder="1" applyAlignment="1"/>
    <xf numFmtId="0" fontId="36" fillId="0" borderId="25" xfId="0" applyFont="1" applyBorder="1" applyAlignment="1" applyProtection="1">
      <alignment horizontal="left" vertical="center" wrapText="1"/>
      <protection locked="0"/>
    </xf>
    <xf numFmtId="4" fontId="36" fillId="0" borderId="25" xfId="0" applyNumberFormat="1" applyFont="1" applyBorder="1" applyAlignment="1" applyProtection="1">
      <alignment vertical="center"/>
      <protection locked="0"/>
    </xf>
    <xf numFmtId="4" fontId="27" fillId="0" borderId="12" xfId="0" applyNumberFormat="1" applyFont="1" applyBorder="1" applyAlignment="1"/>
    <xf numFmtId="4" fontId="20" fillId="0" borderId="12" xfId="0" applyNumberFormat="1" applyFont="1" applyBorder="1" applyAlignment="1"/>
    <xf numFmtId="4" fontId="27" fillId="0" borderId="0" xfId="0" applyNumberFormat="1" applyFont="1" applyBorder="1" applyAlignment="1"/>
    <xf numFmtId="165" fontId="10" fillId="0" borderId="0" xfId="0" applyNumberFormat="1" applyFont="1" applyBorder="1" applyAlignment="1">
      <alignment horizontal="left" vertical="center"/>
    </xf>
    <xf numFmtId="0" fontId="10" fillId="3" borderId="23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4" fontId="2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5" fillId="2" borderId="0" xfId="1" applyNumberFormat="1" applyFont="1" applyFill="1" applyBorder="1" applyAlignment="1" applyProtection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266700</xdr:colOff>
      <xdr:row>0</xdr:row>
      <xdr:rowOff>266700</xdr:rowOff>
    </xdr:to>
    <xdr:pic>
      <xdr:nvPicPr>
        <xdr:cNvPr id="1025" name="rad93EF6.tmp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276225</xdr:colOff>
      <xdr:row>0</xdr:row>
      <xdr:rowOff>276225</xdr:rowOff>
    </xdr:to>
    <xdr:pic>
      <xdr:nvPicPr>
        <xdr:cNvPr id="2049" name="radAFF5F.tmp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276225</xdr:colOff>
      <xdr:row>0</xdr:row>
      <xdr:rowOff>276225</xdr:rowOff>
    </xdr:to>
    <xdr:pic>
      <xdr:nvPicPr>
        <xdr:cNvPr id="3073" name="rad560CC.tmp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94"/>
  <sheetViews>
    <sheetView showGridLines="0" workbookViewId="0">
      <pane ySplit="1" topLeftCell="A2" activePane="bottomLeft" state="frozen"/>
      <selection pane="bottomLeft" activeCell="AN87" sqref="AN87:AP87"/>
    </sheetView>
  </sheetViews>
  <sheetFormatPr defaultColWidth="9.28515625" defaultRowHeight="13.5" x14ac:dyDescent="0.3"/>
  <cols>
    <col min="1" max="1" width="8.28515625" style="1" customWidth="1"/>
    <col min="2" max="2" width="1.7109375" style="1" customWidth="1"/>
    <col min="3" max="3" width="4.140625" style="1" customWidth="1"/>
    <col min="4" max="33" width="2.42578125" style="1" customWidth="1"/>
    <col min="34" max="34" width="3.28515625" style="1" customWidth="1"/>
    <col min="35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.7109375" style="1" customWidth="1"/>
    <col min="44" max="44" width="13.7109375" style="1" customWidth="1"/>
    <col min="45" max="56" width="0" style="1" hidden="1" customWidth="1"/>
    <col min="57" max="57" width="66.42578125" style="1" customWidth="1"/>
    <col min="58" max="70" width="9.28515625" style="1"/>
    <col min="71" max="89" width="0" style="1" hidden="1" customWidth="1"/>
    <col min="90" max="16384" width="9.28515625" style="1"/>
  </cols>
  <sheetData>
    <row r="1" spans="1:73" ht="21.4" customHeight="1" x14ac:dyDescent="0.3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3"/>
      <c r="AH1" s="3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7" t="s">
        <v>4</v>
      </c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T1" s="8" t="s">
        <v>5</v>
      </c>
      <c r="BU1" s="8" t="s">
        <v>5</v>
      </c>
    </row>
    <row r="2" spans="1:73" ht="36.950000000000003" customHeight="1" x14ac:dyDescent="0.3">
      <c r="C2" s="198" t="s">
        <v>6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R2" s="199" t="s">
        <v>7</v>
      </c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9" t="s">
        <v>8</v>
      </c>
      <c r="BT2" s="9" t="s">
        <v>9</v>
      </c>
    </row>
    <row r="3" spans="1:73" ht="6.95" customHeight="1" x14ac:dyDescent="0.3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8</v>
      </c>
      <c r="BT3" s="9" t="s">
        <v>10</v>
      </c>
    </row>
    <row r="4" spans="1:73" ht="36.950000000000003" customHeight="1" x14ac:dyDescent="0.3">
      <c r="B4" s="13"/>
      <c r="C4" s="190" t="s">
        <v>11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4"/>
      <c r="AS4" s="15" t="s">
        <v>12</v>
      </c>
      <c r="BS4" s="9" t="s">
        <v>13</v>
      </c>
    </row>
    <row r="5" spans="1:73" ht="14.45" customHeight="1" x14ac:dyDescent="0.3">
      <c r="B5" s="13"/>
      <c r="C5" s="16"/>
      <c r="D5" s="17" t="s">
        <v>14</v>
      </c>
      <c r="E5" s="16"/>
      <c r="F5" s="16"/>
      <c r="G5" s="16"/>
      <c r="H5" s="16"/>
      <c r="I5" s="16"/>
      <c r="J5" s="16"/>
      <c r="K5" s="200" t="s">
        <v>15</v>
      </c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16"/>
      <c r="AQ5" s="14"/>
      <c r="BS5" s="9" t="s">
        <v>8</v>
      </c>
    </row>
    <row r="6" spans="1:73" ht="36.950000000000003" customHeight="1" x14ac:dyDescent="0.3">
      <c r="B6" s="13"/>
      <c r="C6" s="16"/>
      <c r="D6" s="19" t="s">
        <v>16</v>
      </c>
      <c r="E6" s="16"/>
      <c r="F6" s="16"/>
      <c r="G6" s="16"/>
      <c r="H6" s="16"/>
      <c r="I6" s="16"/>
      <c r="J6" s="16"/>
      <c r="K6" s="201" t="s">
        <v>17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16"/>
      <c r="AQ6" s="14"/>
      <c r="BS6" s="9" t="s">
        <v>18</v>
      </c>
    </row>
    <row r="7" spans="1:73" ht="14.45" customHeight="1" x14ac:dyDescent="0.3">
      <c r="B7" s="13"/>
      <c r="C7" s="16"/>
      <c r="D7" s="20" t="s">
        <v>19</v>
      </c>
      <c r="E7" s="16"/>
      <c r="F7" s="16"/>
      <c r="G7" s="16"/>
      <c r="H7" s="16"/>
      <c r="I7" s="16"/>
      <c r="J7" s="16"/>
      <c r="K7" s="18" t="s">
        <v>20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0" t="s">
        <v>21</v>
      </c>
      <c r="AL7" s="16"/>
      <c r="AM7" s="16"/>
      <c r="AN7" s="18" t="s">
        <v>22</v>
      </c>
      <c r="AO7" s="16"/>
      <c r="AP7" s="16"/>
      <c r="AQ7" s="14"/>
      <c r="BS7" s="9" t="s">
        <v>23</v>
      </c>
    </row>
    <row r="8" spans="1:73" ht="14.45" customHeight="1" x14ac:dyDescent="0.3">
      <c r="B8" s="13"/>
      <c r="C8" s="16"/>
      <c r="D8" s="20" t="s">
        <v>24</v>
      </c>
      <c r="E8" s="16"/>
      <c r="F8" s="16"/>
      <c r="G8" s="16"/>
      <c r="H8" s="16"/>
      <c r="I8" s="16"/>
      <c r="J8" s="16"/>
      <c r="K8" s="18" t="s">
        <v>25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0" t="s">
        <v>26</v>
      </c>
      <c r="AL8" s="16"/>
      <c r="AM8" s="16"/>
      <c r="AN8" s="18" t="s">
        <v>27</v>
      </c>
      <c r="AO8" s="16"/>
      <c r="AP8" s="16"/>
      <c r="AQ8" s="14"/>
      <c r="BS8" s="9" t="s">
        <v>28</v>
      </c>
    </row>
    <row r="9" spans="1:73" ht="29.25" customHeight="1" x14ac:dyDescent="0.3">
      <c r="B9" s="13"/>
      <c r="C9" s="16"/>
      <c r="D9" s="17" t="s">
        <v>29</v>
      </c>
      <c r="E9" s="16"/>
      <c r="F9" s="16"/>
      <c r="G9" s="16"/>
      <c r="H9" s="16"/>
      <c r="I9" s="16"/>
      <c r="J9" s="16"/>
      <c r="K9" s="21" t="s">
        <v>30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7" t="s">
        <v>31</v>
      </c>
      <c r="AL9" s="16"/>
      <c r="AM9" s="16"/>
      <c r="AN9" s="21" t="s">
        <v>32</v>
      </c>
      <c r="AO9" s="16"/>
      <c r="AP9" s="16"/>
      <c r="AQ9" s="14"/>
      <c r="BS9" s="9" t="s">
        <v>33</v>
      </c>
    </row>
    <row r="10" spans="1:73" ht="14.45" customHeight="1" x14ac:dyDescent="0.3">
      <c r="B10" s="13"/>
      <c r="C10" s="16"/>
      <c r="D10" s="20" t="s">
        <v>34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0" t="s">
        <v>35</v>
      </c>
      <c r="AL10" s="16"/>
      <c r="AM10" s="16"/>
      <c r="AN10" s="18" t="s">
        <v>36</v>
      </c>
      <c r="AO10" s="16"/>
      <c r="AP10" s="16"/>
      <c r="AQ10" s="14"/>
      <c r="BS10" s="9" t="s">
        <v>18</v>
      </c>
    </row>
    <row r="11" spans="1:73" ht="18.399999999999999" customHeight="1" x14ac:dyDescent="0.3">
      <c r="B11" s="13"/>
      <c r="C11" s="16"/>
      <c r="D11" s="16"/>
      <c r="E11" s="18" t="s">
        <v>37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0" t="s">
        <v>38</v>
      </c>
      <c r="AL11" s="16"/>
      <c r="AM11" s="16"/>
      <c r="AN11" s="18" t="s">
        <v>39</v>
      </c>
      <c r="AO11" s="16"/>
      <c r="AP11" s="16"/>
      <c r="AQ11" s="14"/>
      <c r="BS11" s="9" t="s">
        <v>18</v>
      </c>
    </row>
    <row r="12" spans="1:73" ht="6.95" customHeight="1" x14ac:dyDescent="0.3">
      <c r="B12" s="13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4"/>
      <c r="BS12" s="9" t="s">
        <v>18</v>
      </c>
    </row>
    <row r="13" spans="1:73" ht="14.45" customHeight="1" x14ac:dyDescent="0.3">
      <c r="B13" s="13"/>
      <c r="C13" s="16"/>
      <c r="D13" s="20" t="s">
        <v>40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0" t="s">
        <v>35</v>
      </c>
      <c r="AL13" s="16"/>
      <c r="AM13" s="16"/>
      <c r="AN13" s="18"/>
      <c r="AO13" s="16"/>
      <c r="AP13" s="16"/>
      <c r="AQ13" s="14"/>
      <c r="BS13" s="9" t="s">
        <v>18</v>
      </c>
    </row>
    <row r="14" spans="1:73" ht="15" x14ac:dyDescent="0.3">
      <c r="B14" s="13"/>
      <c r="C14" s="16"/>
      <c r="D14" s="16"/>
      <c r="E14" s="18" t="s">
        <v>41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20" t="s">
        <v>38</v>
      </c>
      <c r="AL14" s="16"/>
      <c r="AM14" s="16"/>
      <c r="AN14" s="18"/>
      <c r="AO14" s="16"/>
      <c r="AP14" s="16"/>
      <c r="AQ14" s="14"/>
      <c r="BS14" s="9" t="s">
        <v>18</v>
      </c>
    </row>
    <row r="15" spans="1:73" ht="6.95" customHeight="1" x14ac:dyDescent="0.3">
      <c r="B15" s="1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4"/>
      <c r="BS15" s="9" t="s">
        <v>5</v>
      </c>
    </row>
    <row r="16" spans="1:73" ht="14.45" customHeight="1" x14ac:dyDescent="0.3">
      <c r="B16" s="13"/>
      <c r="C16" s="16"/>
      <c r="D16" s="20" t="s">
        <v>42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0" t="s">
        <v>35</v>
      </c>
      <c r="AL16" s="16"/>
      <c r="AM16" s="16"/>
      <c r="AN16" s="18" t="s">
        <v>43</v>
      </c>
      <c r="AO16" s="16"/>
      <c r="AP16" s="16"/>
      <c r="AQ16" s="14"/>
      <c r="BS16" s="9" t="s">
        <v>5</v>
      </c>
    </row>
    <row r="17" spans="2:71" ht="18.399999999999999" customHeight="1" x14ac:dyDescent="0.3">
      <c r="B17" s="13"/>
      <c r="C17" s="16"/>
      <c r="D17" s="16"/>
      <c r="E17" s="18" t="s">
        <v>44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0" t="s">
        <v>38</v>
      </c>
      <c r="AL17" s="16"/>
      <c r="AM17" s="16"/>
      <c r="AN17" s="18" t="s">
        <v>45</v>
      </c>
      <c r="AO17" s="16"/>
      <c r="AP17" s="16"/>
      <c r="AQ17" s="14"/>
      <c r="BS17" s="9" t="s">
        <v>5</v>
      </c>
    </row>
    <row r="18" spans="2:71" ht="6.95" customHeight="1" x14ac:dyDescent="0.3">
      <c r="B18" s="1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4"/>
      <c r="BS18" s="9" t="s">
        <v>8</v>
      </c>
    </row>
    <row r="19" spans="2:71" ht="14.45" customHeight="1" x14ac:dyDescent="0.3">
      <c r="B19" s="13"/>
      <c r="C19" s="16"/>
      <c r="D19" s="20" t="s">
        <v>46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20" t="s">
        <v>35</v>
      </c>
      <c r="AL19" s="16"/>
      <c r="AM19" s="16"/>
      <c r="AN19" s="18" t="s">
        <v>47</v>
      </c>
      <c r="AO19" s="16"/>
      <c r="AP19" s="16"/>
      <c r="AQ19" s="14"/>
      <c r="BS19" s="9" t="s">
        <v>8</v>
      </c>
    </row>
    <row r="20" spans="2:71" ht="18.399999999999999" customHeight="1" x14ac:dyDescent="0.3">
      <c r="B20" s="13"/>
      <c r="C20" s="16"/>
      <c r="D20" s="16"/>
      <c r="E20" s="18" t="s">
        <v>48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0" t="s">
        <v>38</v>
      </c>
      <c r="AL20" s="16"/>
      <c r="AM20" s="16"/>
      <c r="AN20" s="18" t="s">
        <v>49</v>
      </c>
      <c r="AO20" s="16"/>
      <c r="AP20" s="16"/>
      <c r="AQ20" s="14"/>
    </row>
    <row r="21" spans="2:71" ht="6.95" customHeight="1" x14ac:dyDescent="0.3">
      <c r="B21" s="1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4"/>
    </row>
    <row r="22" spans="2:71" ht="15" x14ac:dyDescent="0.3">
      <c r="B22" s="13"/>
      <c r="C22" s="16"/>
      <c r="D22" s="20" t="s">
        <v>50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4"/>
    </row>
    <row r="23" spans="2:71" ht="22.5" customHeight="1" x14ac:dyDescent="0.3">
      <c r="B23" s="13"/>
      <c r="C23" s="16"/>
      <c r="D23" s="16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16"/>
      <c r="AP23" s="16"/>
      <c r="AQ23" s="14"/>
    </row>
    <row r="24" spans="2:71" ht="6.95" customHeight="1" x14ac:dyDescent="0.3">
      <c r="B24" s="1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4"/>
    </row>
    <row r="25" spans="2:71" ht="6.95" customHeight="1" x14ac:dyDescent="0.3">
      <c r="B25" s="13"/>
      <c r="C25" s="16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16"/>
      <c r="AQ25" s="14"/>
    </row>
    <row r="26" spans="2:71" ht="14.45" customHeight="1" x14ac:dyDescent="0.3">
      <c r="B26" s="13"/>
      <c r="C26" s="16"/>
      <c r="D26" s="23" t="s">
        <v>51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96"/>
      <c r="AL26" s="196"/>
      <c r="AM26" s="196"/>
      <c r="AN26" s="196"/>
      <c r="AO26" s="196"/>
      <c r="AP26" s="16"/>
      <c r="AQ26" s="14"/>
    </row>
    <row r="27" spans="2:71" ht="14.45" customHeight="1" x14ac:dyDescent="0.3">
      <c r="B27" s="13"/>
      <c r="C27" s="16"/>
      <c r="D27" s="23" t="s">
        <v>52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96"/>
      <c r="AL27" s="196"/>
      <c r="AM27" s="196"/>
      <c r="AN27" s="196"/>
      <c r="AO27" s="196"/>
      <c r="AP27" s="16"/>
      <c r="AQ27" s="14"/>
    </row>
    <row r="28" spans="2:71" s="24" customFormat="1" ht="6.95" customHeight="1" x14ac:dyDescent="0.25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</row>
    <row r="29" spans="2:71" s="24" customFormat="1" ht="25.9" customHeight="1" x14ac:dyDescent="0.25">
      <c r="B29" s="25"/>
      <c r="C29" s="26"/>
      <c r="D29" s="28" t="s">
        <v>53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197"/>
      <c r="AL29" s="197"/>
      <c r="AM29" s="197"/>
      <c r="AN29" s="197"/>
      <c r="AO29" s="197"/>
      <c r="AP29" s="26"/>
      <c r="AQ29" s="27"/>
    </row>
    <row r="30" spans="2:71" s="24" customFormat="1" ht="6.95" customHeight="1" x14ac:dyDescent="0.25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</row>
    <row r="31" spans="2:71" s="30" customFormat="1" ht="14.45" customHeight="1" x14ac:dyDescent="0.25">
      <c r="B31" s="31"/>
      <c r="C31" s="32"/>
      <c r="D31" s="33" t="s">
        <v>54</v>
      </c>
      <c r="E31" s="32"/>
      <c r="F31" s="33" t="s">
        <v>55</v>
      </c>
      <c r="G31" s="32"/>
      <c r="H31" s="32"/>
      <c r="I31" s="32"/>
      <c r="J31" s="32"/>
      <c r="K31" s="32"/>
      <c r="L31" s="194">
        <v>0.21</v>
      </c>
      <c r="M31" s="194"/>
      <c r="N31" s="194"/>
      <c r="O31" s="194"/>
      <c r="P31" s="32"/>
      <c r="Q31" s="32"/>
      <c r="R31" s="32"/>
      <c r="S31" s="32"/>
      <c r="T31" s="35" t="s">
        <v>56</v>
      </c>
      <c r="U31" s="32"/>
      <c r="V31" s="32"/>
      <c r="W31" s="195"/>
      <c r="X31" s="195"/>
      <c r="Y31" s="195"/>
      <c r="Z31" s="195"/>
      <c r="AA31" s="195"/>
      <c r="AB31" s="195"/>
      <c r="AC31" s="195"/>
      <c r="AD31" s="195"/>
      <c r="AE31" s="195"/>
      <c r="AF31" s="32"/>
      <c r="AG31" s="32"/>
      <c r="AH31" s="32"/>
      <c r="AI31" s="32"/>
      <c r="AJ31" s="32"/>
      <c r="AK31" s="195"/>
      <c r="AL31" s="195"/>
      <c r="AM31" s="195"/>
      <c r="AN31" s="195"/>
      <c r="AO31" s="195"/>
      <c r="AP31" s="32"/>
      <c r="AQ31" s="36"/>
    </row>
    <row r="32" spans="2:71" s="30" customFormat="1" ht="14.45" customHeight="1" x14ac:dyDescent="0.25">
      <c r="B32" s="31"/>
      <c r="C32" s="32"/>
      <c r="D32" s="32"/>
      <c r="E32" s="32"/>
      <c r="F32" s="33" t="s">
        <v>57</v>
      </c>
      <c r="G32" s="32"/>
      <c r="H32" s="32"/>
      <c r="I32" s="32"/>
      <c r="J32" s="32"/>
      <c r="K32" s="32"/>
      <c r="L32" s="194">
        <v>0.15</v>
      </c>
      <c r="M32" s="194"/>
      <c r="N32" s="194"/>
      <c r="O32" s="194"/>
      <c r="P32" s="32"/>
      <c r="Q32" s="32"/>
      <c r="R32" s="32"/>
      <c r="S32" s="32"/>
      <c r="T32" s="35" t="s">
        <v>56</v>
      </c>
      <c r="U32" s="32"/>
      <c r="V32" s="32"/>
      <c r="W32" s="195"/>
      <c r="X32" s="195"/>
      <c r="Y32" s="195"/>
      <c r="Z32" s="195"/>
      <c r="AA32" s="195"/>
      <c r="AB32" s="195"/>
      <c r="AC32" s="195"/>
      <c r="AD32" s="195"/>
      <c r="AE32" s="195"/>
      <c r="AF32" s="32"/>
      <c r="AG32" s="32"/>
      <c r="AH32" s="32"/>
      <c r="AI32" s="32"/>
      <c r="AJ32" s="32"/>
      <c r="AK32" s="195"/>
      <c r="AL32" s="195"/>
      <c r="AM32" s="195"/>
      <c r="AN32" s="195"/>
      <c r="AO32" s="195"/>
      <c r="AP32" s="32"/>
      <c r="AQ32" s="36"/>
    </row>
    <row r="33" spans="2:43" s="30" customFormat="1" ht="14.45" hidden="1" customHeight="1" x14ac:dyDescent="0.25">
      <c r="B33" s="31"/>
      <c r="C33" s="32"/>
      <c r="D33" s="32"/>
      <c r="E33" s="32"/>
      <c r="F33" s="33" t="s">
        <v>58</v>
      </c>
      <c r="G33" s="32"/>
      <c r="H33" s="32"/>
      <c r="I33" s="32"/>
      <c r="J33" s="32"/>
      <c r="K33" s="32"/>
      <c r="L33" s="194">
        <v>0.21</v>
      </c>
      <c r="M33" s="194"/>
      <c r="N33" s="194"/>
      <c r="O33" s="194"/>
      <c r="P33" s="32"/>
      <c r="Q33" s="32"/>
      <c r="R33" s="32"/>
      <c r="S33" s="32"/>
      <c r="T33" s="35" t="s">
        <v>56</v>
      </c>
      <c r="U33" s="32"/>
      <c r="V33" s="32"/>
      <c r="W33" s="195">
        <f>ROUND(BB87+SUM(CF92:CF92),2)</f>
        <v>0</v>
      </c>
      <c r="X33" s="195"/>
      <c r="Y33" s="195"/>
      <c r="Z33" s="195"/>
      <c r="AA33" s="195"/>
      <c r="AB33" s="195"/>
      <c r="AC33" s="195"/>
      <c r="AD33" s="195"/>
      <c r="AE33" s="195"/>
      <c r="AF33" s="32"/>
      <c r="AG33" s="32"/>
      <c r="AH33" s="32"/>
      <c r="AI33" s="32"/>
      <c r="AJ33" s="32"/>
      <c r="AK33" s="195"/>
      <c r="AL33" s="195"/>
      <c r="AM33" s="195"/>
      <c r="AN33" s="195"/>
      <c r="AO33" s="195"/>
      <c r="AP33" s="32"/>
      <c r="AQ33" s="36"/>
    </row>
    <row r="34" spans="2:43" s="30" customFormat="1" ht="14.45" hidden="1" customHeight="1" x14ac:dyDescent="0.25">
      <c r="B34" s="31"/>
      <c r="C34" s="32"/>
      <c r="D34" s="32"/>
      <c r="E34" s="32"/>
      <c r="F34" s="33" t="s">
        <v>59</v>
      </c>
      <c r="G34" s="32"/>
      <c r="H34" s="32"/>
      <c r="I34" s="32"/>
      <c r="J34" s="32"/>
      <c r="K34" s="32"/>
      <c r="L34" s="194">
        <v>0.15</v>
      </c>
      <c r="M34" s="194"/>
      <c r="N34" s="194"/>
      <c r="O34" s="194"/>
      <c r="P34" s="32"/>
      <c r="Q34" s="32"/>
      <c r="R34" s="32"/>
      <c r="S34" s="32"/>
      <c r="T34" s="35" t="s">
        <v>56</v>
      </c>
      <c r="U34" s="32"/>
      <c r="V34" s="32"/>
      <c r="W34" s="195">
        <f>ROUND(BC87+SUM(CG92:CG92),2)</f>
        <v>0</v>
      </c>
      <c r="X34" s="195"/>
      <c r="Y34" s="195"/>
      <c r="Z34" s="195"/>
      <c r="AA34" s="195"/>
      <c r="AB34" s="195"/>
      <c r="AC34" s="195"/>
      <c r="AD34" s="195"/>
      <c r="AE34" s="195"/>
      <c r="AF34" s="32"/>
      <c r="AG34" s="32"/>
      <c r="AH34" s="32"/>
      <c r="AI34" s="32"/>
      <c r="AJ34" s="32"/>
      <c r="AK34" s="195"/>
      <c r="AL34" s="195"/>
      <c r="AM34" s="195"/>
      <c r="AN34" s="195"/>
      <c r="AO34" s="195"/>
      <c r="AP34" s="32"/>
      <c r="AQ34" s="36"/>
    </row>
    <row r="35" spans="2:43" s="30" customFormat="1" ht="14.45" hidden="1" customHeight="1" x14ac:dyDescent="0.25">
      <c r="B35" s="31"/>
      <c r="C35" s="32"/>
      <c r="D35" s="32"/>
      <c r="E35" s="32"/>
      <c r="F35" s="33" t="s">
        <v>60</v>
      </c>
      <c r="G35" s="32"/>
      <c r="H35" s="32"/>
      <c r="I35" s="32"/>
      <c r="J35" s="32"/>
      <c r="K35" s="32"/>
      <c r="L35" s="194">
        <v>0</v>
      </c>
      <c r="M35" s="194"/>
      <c r="N35" s="194"/>
      <c r="O35" s="194"/>
      <c r="P35" s="32"/>
      <c r="Q35" s="32"/>
      <c r="R35" s="32"/>
      <c r="S35" s="32"/>
      <c r="T35" s="35" t="s">
        <v>56</v>
      </c>
      <c r="U35" s="32"/>
      <c r="V35" s="32"/>
      <c r="W35" s="195">
        <f>ROUND(BD87+SUM(CH92:CH92),2)</f>
        <v>0</v>
      </c>
      <c r="X35" s="195"/>
      <c r="Y35" s="195"/>
      <c r="Z35" s="195"/>
      <c r="AA35" s="195"/>
      <c r="AB35" s="195"/>
      <c r="AC35" s="195"/>
      <c r="AD35" s="195"/>
      <c r="AE35" s="195"/>
      <c r="AF35" s="32"/>
      <c r="AG35" s="32"/>
      <c r="AH35" s="32"/>
      <c r="AI35" s="32"/>
      <c r="AJ35" s="32"/>
      <c r="AK35" s="195"/>
      <c r="AL35" s="195"/>
      <c r="AM35" s="195"/>
      <c r="AN35" s="195"/>
      <c r="AO35" s="195"/>
      <c r="AP35" s="32"/>
      <c r="AQ35" s="36"/>
    </row>
    <row r="36" spans="2:43" s="24" customFormat="1" ht="6.95" customHeight="1" x14ac:dyDescent="0.25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</row>
    <row r="37" spans="2:43" s="24" customFormat="1" ht="25.9" customHeight="1" x14ac:dyDescent="0.25">
      <c r="B37" s="25"/>
      <c r="C37" s="37"/>
      <c r="D37" s="38" t="s">
        <v>61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s">
        <v>62</v>
      </c>
      <c r="U37" s="39"/>
      <c r="V37" s="39"/>
      <c r="W37" s="39"/>
      <c r="X37" s="188" t="s">
        <v>63</v>
      </c>
      <c r="Y37" s="188"/>
      <c r="Z37" s="188"/>
      <c r="AA37" s="188"/>
      <c r="AB37" s="188"/>
      <c r="AC37" s="39"/>
      <c r="AD37" s="39"/>
      <c r="AE37" s="39"/>
      <c r="AF37" s="39"/>
      <c r="AG37" s="39"/>
      <c r="AH37" s="39"/>
      <c r="AI37" s="39"/>
      <c r="AJ37" s="39"/>
      <c r="AK37" s="189"/>
      <c r="AL37" s="189"/>
      <c r="AM37" s="189"/>
      <c r="AN37" s="189"/>
      <c r="AO37" s="189"/>
      <c r="AP37" s="37"/>
      <c r="AQ37" s="27"/>
    </row>
    <row r="38" spans="2:43" s="24" customFormat="1" ht="14.45" customHeight="1" x14ac:dyDescent="0.25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</row>
    <row r="39" spans="2:43" x14ac:dyDescent="0.3">
      <c r="B39" s="1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4"/>
    </row>
    <row r="40" spans="2:43" x14ac:dyDescent="0.3">
      <c r="B40" s="13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4"/>
    </row>
    <row r="41" spans="2:43" x14ac:dyDescent="0.3">
      <c r="B41" s="13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4"/>
    </row>
    <row r="42" spans="2:43" x14ac:dyDescent="0.3">
      <c r="B42" s="1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4"/>
    </row>
    <row r="43" spans="2:43" x14ac:dyDescent="0.3">
      <c r="B43" s="1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4"/>
    </row>
    <row r="44" spans="2:43" x14ac:dyDescent="0.3">
      <c r="B44" s="1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4"/>
    </row>
    <row r="45" spans="2:43" x14ac:dyDescent="0.3">
      <c r="B45" s="1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4"/>
    </row>
    <row r="46" spans="2:43" x14ac:dyDescent="0.3">
      <c r="B46" s="13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4"/>
    </row>
    <row r="47" spans="2:43" x14ac:dyDescent="0.3">
      <c r="B47" s="1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4"/>
    </row>
    <row r="48" spans="2:43" x14ac:dyDescent="0.3">
      <c r="B48" s="1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4"/>
    </row>
    <row r="49" spans="2:43" s="24" customFormat="1" ht="15" x14ac:dyDescent="0.25">
      <c r="B49" s="25"/>
      <c r="C49" s="26"/>
      <c r="D49" s="41" t="s">
        <v>64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3"/>
      <c r="AA49" s="26"/>
      <c r="AB49" s="26"/>
      <c r="AC49" s="41" t="s">
        <v>65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3"/>
      <c r="AP49" s="26"/>
      <c r="AQ49" s="27"/>
    </row>
    <row r="50" spans="2:43" x14ac:dyDescent="0.3">
      <c r="B50" s="13"/>
      <c r="C50" s="16"/>
      <c r="D50" s="4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45"/>
      <c r="AA50" s="16"/>
      <c r="AB50" s="16"/>
      <c r="AC50" s="44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45"/>
      <c r="AP50" s="16"/>
      <c r="AQ50" s="14"/>
    </row>
    <row r="51" spans="2:43" x14ac:dyDescent="0.3">
      <c r="B51" s="13"/>
      <c r="C51" s="16"/>
      <c r="D51" s="4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45"/>
      <c r="AA51" s="16"/>
      <c r="AB51" s="16"/>
      <c r="AC51" s="44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45"/>
      <c r="AP51" s="16"/>
      <c r="AQ51" s="14"/>
    </row>
    <row r="52" spans="2:43" x14ac:dyDescent="0.3">
      <c r="B52" s="13"/>
      <c r="C52" s="16"/>
      <c r="D52" s="4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45"/>
      <c r="AA52" s="16"/>
      <c r="AB52" s="16"/>
      <c r="AC52" s="44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45"/>
      <c r="AP52" s="16"/>
      <c r="AQ52" s="14"/>
    </row>
    <row r="53" spans="2:43" x14ac:dyDescent="0.3">
      <c r="B53" s="13"/>
      <c r="C53" s="16"/>
      <c r="D53" s="44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45"/>
      <c r="AA53" s="16"/>
      <c r="AB53" s="16"/>
      <c r="AC53" s="44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45"/>
      <c r="AP53" s="16"/>
      <c r="AQ53" s="14"/>
    </row>
    <row r="54" spans="2:43" x14ac:dyDescent="0.3">
      <c r="B54" s="13"/>
      <c r="C54" s="16"/>
      <c r="D54" s="44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45"/>
      <c r="AA54" s="16"/>
      <c r="AB54" s="16"/>
      <c r="AC54" s="44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45"/>
      <c r="AP54" s="16"/>
      <c r="AQ54" s="14"/>
    </row>
    <row r="55" spans="2:43" x14ac:dyDescent="0.3">
      <c r="B55" s="13"/>
      <c r="C55" s="16"/>
      <c r="D55" s="44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45"/>
      <c r="AA55" s="16"/>
      <c r="AB55" s="16"/>
      <c r="AC55" s="44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45"/>
      <c r="AP55" s="16"/>
      <c r="AQ55" s="14"/>
    </row>
    <row r="56" spans="2:43" x14ac:dyDescent="0.3">
      <c r="B56" s="13"/>
      <c r="C56" s="16"/>
      <c r="D56" s="44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45"/>
      <c r="AA56" s="16"/>
      <c r="AB56" s="16"/>
      <c r="AC56" s="44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45"/>
      <c r="AP56" s="16"/>
      <c r="AQ56" s="14"/>
    </row>
    <row r="57" spans="2:43" x14ac:dyDescent="0.3">
      <c r="B57" s="13"/>
      <c r="C57" s="16"/>
      <c r="D57" s="44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45"/>
      <c r="AA57" s="16"/>
      <c r="AB57" s="16"/>
      <c r="AC57" s="44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45"/>
      <c r="AP57" s="16"/>
      <c r="AQ57" s="14"/>
    </row>
    <row r="58" spans="2:43" s="24" customFormat="1" ht="15" x14ac:dyDescent="0.25">
      <c r="B58" s="25"/>
      <c r="C58" s="26"/>
      <c r="D58" s="46" t="s">
        <v>66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8" t="s">
        <v>67</v>
      </c>
      <c r="S58" s="47"/>
      <c r="T58" s="47"/>
      <c r="U58" s="47"/>
      <c r="V58" s="47"/>
      <c r="W58" s="47"/>
      <c r="X58" s="47"/>
      <c r="Y58" s="47"/>
      <c r="Z58" s="49"/>
      <c r="AA58" s="26"/>
      <c r="AB58" s="26"/>
      <c r="AC58" s="46" t="s">
        <v>66</v>
      </c>
      <c r="AD58" s="47"/>
      <c r="AE58" s="47"/>
      <c r="AF58" s="47"/>
      <c r="AG58" s="47"/>
      <c r="AH58" s="47"/>
      <c r="AI58" s="47"/>
      <c r="AJ58" s="47"/>
      <c r="AK58" s="47"/>
      <c r="AL58" s="47"/>
      <c r="AM58" s="48" t="s">
        <v>67</v>
      </c>
      <c r="AN58" s="47"/>
      <c r="AO58" s="49"/>
      <c r="AP58" s="26"/>
      <c r="AQ58" s="27"/>
    </row>
    <row r="59" spans="2:43" x14ac:dyDescent="0.3">
      <c r="B59" s="13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4"/>
    </row>
    <row r="60" spans="2:43" s="24" customFormat="1" ht="15" x14ac:dyDescent="0.25">
      <c r="B60" s="25"/>
      <c r="C60" s="26"/>
      <c r="D60" s="41" t="s">
        <v>68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3"/>
      <c r="AA60" s="26"/>
      <c r="AB60" s="26"/>
      <c r="AC60" s="41" t="s">
        <v>69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3"/>
      <c r="AP60" s="26"/>
      <c r="AQ60" s="27"/>
    </row>
    <row r="61" spans="2:43" x14ac:dyDescent="0.3">
      <c r="B61" s="13"/>
      <c r="C61" s="16"/>
      <c r="D61" s="44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45"/>
      <c r="AA61" s="16"/>
      <c r="AB61" s="16"/>
      <c r="AC61" s="44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45"/>
      <c r="AP61" s="16"/>
      <c r="AQ61" s="14"/>
    </row>
    <row r="62" spans="2:43" x14ac:dyDescent="0.3">
      <c r="B62" s="13"/>
      <c r="C62" s="16"/>
      <c r="D62" s="44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45"/>
      <c r="AA62" s="16"/>
      <c r="AB62" s="16"/>
      <c r="AC62" s="44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45"/>
      <c r="AP62" s="16"/>
      <c r="AQ62" s="14"/>
    </row>
    <row r="63" spans="2:43" x14ac:dyDescent="0.3">
      <c r="B63" s="13"/>
      <c r="C63" s="16"/>
      <c r="D63" s="44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45"/>
      <c r="AA63" s="16"/>
      <c r="AB63" s="16"/>
      <c r="AC63" s="44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45"/>
      <c r="AP63" s="16"/>
      <c r="AQ63" s="14"/>
    </row>
    <row r="64" spans="2:43" x14ac:dyDescent="0.3">
      <c r="B64" s="13"/>
      <c r="C64" s="16"/>
      <c r="D64" s="44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45"/>
      <c r="AA64" s="16"/>
      <c r="AB64" s="16"/>
      <c r="AC64" s="44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45"/>
      <c r="AP64" s="16"/>
      <c r="AQ64" s="14"/>
    </row>
    <row r="65" spans="2:43" x14ac:dyDescent="0.3">
      <c r="B65" s="13"/>
      <c r="C65" s="16"/>
      <c r="D65" s="44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45"/>
      <c r="AA65" s="16"/>
      <c r="AB65" s="16"/>
      <c r="AC65" s="44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45"/>
      <c r="AP65" s="16"/>
      <c r="AQ65" s="14"/>
    </row>
    <row r="66" spans="2:43" x14ac:dyDescent="0.3">
      <c r="B66" s="13"/>
      <c r="C66" s="16"/>
      <c r="D66" s="44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45"/>
      <c r="AA66" s="16"/>
      <c r="AB66" s="16"/>
      <c r="AC66" s="44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45"/>
      <c r="AP66" s="16"/>
      <c r="AQ66" s="14"/>
    </row>
    <row r="67" spans="2:43" x14ac:dyDescent="0.3">
      <c r="B67" s="13"/>
      <c r="C67" s="16"/>
      <c r="D67" s="44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45"/>
      <c r="AA67" s="16"/>
      <c r="AB67" s="16"/>
      <c r="AC67" s="44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45"/>
      <c r="AP67" s="16"/>
      <c r="AQ67" s="14"/>
    </row>
    <row r="68" spans="2:43" x14ac:dyDescent="0.3">
      <c r="B68" s="13"/>
      <c r="C68" s="16"/>
      <c r="D68" s="44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45"/>
      <c r="AA68" s="16"/>
      <c r="AB68" s="16"/>
      <c r="AC68" s="44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45"/>
      <c r="AP68" s="16"/>
      <c r="AQ68" s="14"/>
    </row>
    <row r="69" spans="2:43" s="24" customFormat="1" ht="15" x14ac:dyDescent="0.25">
      <c r="B69" s="25"/>
      <c r="C69" s="26"/>
      <c r="D69" s="46" t="s">
        <v>66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8" t="s">
        <v>67</v>
      </c>
      <c r="S69" s="47"/>
      <c r="T69" s="47"/>
      <c r="U69" s="47"/>
      <c r="V69" s="47"/>
      <c r="W69" s="47"/>
      <c r="X69" s="47"/>
      <c r="Y69" s="47"/>
      <c r="Z69" s="49"/>
      <c r="AA69" s="26"/>
      <c r="AB69" s="26"/>
      <c r="AC69" s="46" t="s">
        <v>66</v>
      </c>
      <c r="AD69" s="47"/>
      <c r="AE69" s="47"/>
      <c r="AF69" s="47"/>
      <c r="AG69" s="47"/>
      <c r="AH69" s="47"/>
      <c r="AI69" s="47"/>
      <c r="AJ69" s="47"/>
      <c r="AK69" s="47"/>
      <c r="AL69" s="47"/>
      <c r="AM69" s="48" t="s">
        <v>67</v>
      </c>
      <c r="AN69" s="47"/>
      <c r="AO69" s="49"/>
      <c r="AP69" s="26"/>
      <c r="AQ69" s="27"/>
    </row>
    <row r="70" spans="2:43" s="24" customFormat="1" ht="6.95" customHeight="1" x14ac:dyDescent="0.25"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</row>
    <row r="71" spans="2:43" s="24" customFormat="1" ht="6.95" customHeight="1" x14ac:dyDescent="0.25"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2"/>
    </row>
    <row r="75" spans="2:43" s="24" customFormat="1" ht="6.95" customHeight="1" x14ac:dyDescent="0.25"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5"/>
    </row>
    <row r="76" spans="2:43" s="24" customFormat="1" ht="36.950000000000003" customHeight="1" x14ac:dyDescent="0.25">
      <c r="B76" s="25"/>
      <c r="C76" s="190" t="s">
        <v>70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27"/>
    </row>
    <row r="77" spans="2:43" s="56" customFormat="1" ht="14.45" customHeight="1" x14ac:dyDescent="0.25">
      <c r="B77" s="57"/>
      <c r="C77" s="20" t="s">
        <v>14</v>
      </c>
      <c r="D77" s="58"/>
      <c r="E77" s="58"/>
      <c r="F77" s="58"/>
      <c r="G77" s="58"/>
      <c r="H77" s="58"/>
      <c r="I77" s="58"/>
      <c r="J77" s="58"/>
      <c r="K77" s="58"/>
      <c r="L77" s="58" t="str">
        <f t="shared" ref="L77:L78" si="0">K5</f>
        <v>102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60" customFormat="1" ht="36.950000000000003" customHeight="1" x14ac:dyDescent="0.25">
      <c r="B78" s="61"/>
      <c r="C78" s="62" t="s">
        <v>16</v>
      </c>
      <c r="D78" s="63"/>
      <c r="E78" s="63"/>
      <c r="F78" s="63"/>
      <c r="G78" s="63"/>
      <c r="H78" s="63"/>
      <c r="I78" s="63"/>
      <c r="J78" s="63"/>
      <c r="K78" s="63"/>
      <c r="L78" s="191" t="str">
        <f t="shared" si="0"/>
        <v>Kostel Sv. Ignáce - oprava věže</v>
      </c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63"/>
      <c r="AQ78" s="64"/>
    </row>
    <row r="79" spans="2:43" s="24" customFormat="1" ht="6.95" customHeight="1" x14ac:dyDescent="0.25">
      <c r="B79" s="25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</row>
    <row r="80" spans="2:43" s="24" customFormat="1" ht="15" x14ac:dyDescent="0.25">
      <c r="B80" s="25"/>
      <c r="C80" s="20" t="s">
        <v>24</v>
      </c>
      <c r="D80" s="26"/>
      <c r="E80" s="26"/>
      <c r="F80" s="26"/>
      <c r="G80" s="26"/>
      <c r="H80" s="26"/>
      <c r="I80" s="26"/>
      <c r="J80" s="26"/>
      <c r="K80" s="26"/>
      <c r="L80" s="65" t="str">
        <f>IF(K8="","",K8)</f>
        <v>Valdštějnské nám. 96, Jičín - Staré Město</v>
      </c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0" t="s">
        <v>26</v>
      </c>
      <c r="AJ80" s="26"/>
      <c r="AK80" s="26"/>
      <c r="AL80" s="26"/>
      <c r="AM80" s="66" t="str">
        <f>IF(AN8="","",AN8)</f>
        <v>19.4.2018</v>
      </c>
      <c r="AN80" s="26"/>
      <c r="AO80" s="26"/>
      <c r="AP80" s="26"/>
      <c r="AQ80" s="27"/>
    </row>
    <row r="81" spans="1:76" s="24" customFormat="1" ht="6.95" customHeight="1" x14ac:dyDescent="0.25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</row>
    <row r="82" spans="1:76" s="24" customFormat="1" ht="15" x14ac:dyDescent="0.25">
      <c r="B82" s="25"/>
      <c r="C82" s="20" t="s">
        <v>34</v>
      </c>
      <c r="D82" s="26"/>
      <c r="E82" s="26"/>
      <c r="F82" s="26"/>
      <c r="G82" s="26"/>
      <c r="H82" s="26"/>
      <c r="I82" s="26"/>
      <c r="J82" s="26"/>
      <c r="K82" s="26"/>
      <c r="L82" s="58" t="str">
        <f>IF(E11="","",E11)</f>
        <v>Římsko katolická farnost-arciděkanství Jičín</v>
      </c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0" t="s">
        <v>42</v>
      </c>
      <c r="AJ82" s="26"/>
      <c r="AK82" s="26"/>
      <c r="AL82" s="26"/>
      <c r="AM82" s="192" t="str">
        <f>IF(E17="","",E17)</f>
        <v xml:space="preserve">TP ATELIER, Na Skalce č.p. 1204, Č. Kostelec </v>
      </c>
      <c r="AN82" s="192"/>
      <c r="AO82" s="192"/>
      <c r="AP82" s="192"/>
      <c r="AQ82" s="27"/>
      <c r="AS82" s="193" t="s">
        <v>71</v>
      </c>
      <c r="AT82" s="193"/>
      <c r="AU82" s="42"/>
      <c r="AV82" s="42"/>
      <c r="AW82" s="42"/>
      <c r="AX82" s="42"/>
      <c r="AY82" s="42"/>
      <c r="AZ82" s="42"/>
      <c r="BA82" s="42"/>
      <c r="BB82" s="42"/>
      <c r="BC82" s="42"/>
      <c r="BD82" s="43"/>
    </row>
    <row r="83" spans="1:76" s="24" customFormat="1" ht="15" x14ac:dyDescent="0.25">
      <c r="B83" s="25"/>
      <c r="C83" s="20" t="s">
        <v>40</v>
      </c>
      <c r="D83" s="26"/>
      <c r="E83" s="26"/>
      <c r="F83" s="26"/>
      <c r="G83" s="26"/>
      <c r="H83" s="26"/>
      <c r="I83" s="26"/>
      <c r="J83" s="26"/>
      <c r="K83" s="26"/>
      <c r="L83" s="58" t="str">
        <f>IF(E14="","",E14)</f>
        <v xml:space="preserve"> </v>
      </c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0" t="s">
        <v>46</v>
      </c>
      <c r="AJ83" s="26"/>
      <c r="AK83" s="26"/>
      <c r="AL83" s="26"/>
      <c r="AM83" s="192" t="str">
        <f>IF(E20="","",E20)</f>
        <v>Nývlt Zd</v>
      </c>
      <c r="AN83" s="192"/>
      <c r="AO83" s="192"/>
      <c r="AP83" s="192"/>
      <c r="AQ83" s="27"/>
      <c r="AS83" s="193"/>
      <c r="AT83" s="193"/>
      <c r="AU83" s="26"/>
      <c r="AV83" s="26"/>
      <c r="AW83" s="26"/>
      <c r="AX83" s="26"/>
      <c r="AY83" s="26"/>
      <c r="AZ83" s="26"/>
      <c r="BA83" s="26"/>
      <c r="BB83" s="26"/>
      <c r="BC83" s="26"/>
      <c r="BD83" s="67"/>
    </row>
    <row r="84" spans="1:76" s="24" customFormat="1" ht="10.9" customHeight="1" x14ac:dyDescent="0.25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S84" s="193"/>
      <c r="AT84" s="193"/>
      <c r="AU84" s="26"/>
      <c r="AV84" s="26"/>
      <c r="AW84" s="26"/>
      <c r="AX84" s="26"/>
      <c r="AY84" s="26"/>
      <c r="AZ84" s="26"/>
      <c r="BA84" s="26"/>
      <c r="BB84" s="26"/>
      <c r="BC84" s="26"/>
      <c r="BD84" s="67"/>
    </row>
    <row r="85" spans="1:76" s="24" customFormat="1" ht="29.25" customHeight="1" x14ac:dyDescent="0.25">
      <c r="B85" s="25"/>
      <c r="C85" s="184" t="s">
        <v>72</v>
      </c>
      <c r="D85" s="184"/>
      <c r="E85" s="184"/>
      <c r="F85" s="184"/>
      <c r="G85" s="184"/>
      <c r="H85" s="39"/>
      <c r="I85" s="185" t="s">
        <v>73</v>
      </c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 t="s">
        <v>74</v>
      </c>
      <c r="AH85" s="185"/>
      <c r="AI85" s="185"/>
      <c r="AJ85" s="185"/>
      <c r="AK85" s="185"/>
      <c r="AL85" s="185"/>
      <c r="AM85" s="185"/>
      <c r="AN85" s="186" t="s">
        <v>75</v>
      </c>
      <c r="AO85" s="186"/>
      <c r="AP85" s="186"/>
      <c r="AQ85" s="27"/>
      <c r="AS85" s="68" t="s">
        <v>76</v>
      </c>
      <c r="AT85" s="69" t="s">
        <v>77</v>
      </c>
      <c r="AU85" s="69" t="s">
        <v>78</v>
      </c>
      <c r="AV85" s="69" t="s">
        <v>79</v>
      </c>
      <c r="AW85" s="69" t="s">
        <v>80</v>
      </c>
      <c r="AX85" s="69" t="s">
        <v>81</v>
      </c>
      <c r="AY85" s="69" t="s">
        <v>82</v>
      </c>
      <c r="AZ85" s="69" t="s">
        <v>83</v>
      </c>
      <c r="BA85" s="69" t="s">
        <v>84</v>
      </c>
      <c r="BB85" s="69" t="s">
        <v>85</v>
      </c>
      <c r="BC85" s="69" t="s">
        <v>86</v>
      </c>
      <c r="BD85" s="70" t="s">
        <v>87</v>
      </c>
    </row>
    <row r="86" spans="1:76" s="24" customFormat="1" ht="10.9" customHeight="1" x14ac:dyDescent="0.25"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S86" s="71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3"/>
    </row>
    <row r="87" spans="1:76" s="60" customFormat="1" ht="32.450000000000003" customHeight="1" x14ac:dyDescent="0.25">
      <c r="B87" s="61"/>
      <c r="C87" s="72" t="s">
        <v>88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187"/>
      <c r="AH87" s="187"/>
      <c r="AI87" s="187"/>
      <c r="AJ87" s="187"/>
      <c r="AK87" s="187"/>
      <c r="AL87" s="187"/>
      <c r="AM87" s="187"/>
      <c r="AN87" s="180"/>
      <c r="AO87" s="180"/>
      <c r="AP87" s="180"/>
      <c r="AQ87" s="64"/>
      <c r="AS87" s="74">
        <f>ROUND(SUM(AS88:AS89),2)</f>
        <v>0</v>
      </c>
      <c r="AT87" s="75">
        <f t="shared" ref="AT87:AT89" si="1">ROUND(SUM(AV87:AW87),2)</f>
        <v>0</v>
      </c>
      <c r="AU87" s="76">
        <f>ROUND(SUM(AU88:AU89),5)</f>
        <v>189.27035000000001</v>
      </c>
      <c r="AV87" s="75">
        <f>ROUND(AZ87*L31,2)</f>
        <v>0</v>
      </c>
      <c r="AW87" s="75">
        <f>ROUND(BA87*L32,2)</f>
        <v>0</v>
      </c>
      <c r="AX87" s="75">
        <f>ROUND(BB87*L31,2)</f>
        <v>0</v>
      </c>
      <c r="AY87" s="75">
        <f>ROUND(BC87*L32,2)</f>
        <v>0</v>
      </c>
      <c r="AZ87" s="75">
        <f>ROUND(SUM(AZ88:AZ89),2)</f>
        <v>0</v>
      </c>
      <c r="BA87" s="75">
        <f>ROUND(SUM(BA88:BA89),2)</f>
        <v>0</v>
      </c>
      <c r="BB87" s="75">
        <f>ROUND(SUM(BB88:BB89),2)</f>
        <v>0</v>
      </c>
      <c r="BC87" s="75">
        <f>ROUND(SUM(BC88:BC89),2)</f>
        <v>0</v>
      </c>
      <c r="BD87" s="77">
        <f>ROUND(SUM(BD88:BD89),2)</f>
        <v>0</v>
      </c>
      <c r="BS87" s="78" t="s">
        <v>89</v>
      </c>
      <c r="BT87" s="78" t="s">
        <v>90</v>
      </c>
      <c r="BU87" s="79" t="s">
        <v>91</v>
      </c>
      <c r="BV87" s="78" t="s">
        <v>92</v>
      </c>
      <c r="BW87" s="78" t="s">
        <v>93</v>
      </c>
      <c r="BX87" s="78" t="s">
        <v>94</v>
      </c>
    </row>
    <row r="88" spans="1:76" s="85" customFormat="1" ht="27.4" customHeight="1" x14ac:dyDescent="0.25">
      <c r="A88" s="80" t="s">
        <v>95</v>
      </c>
      <c r="B88" s="81"/>
      <c r="C88" s="82"/>
      <c r="D88" s="182" t="s">
        <v>96</v>
      </c>
      <c r="E88" s="182"/>
      <c r="F88" s="182"/>
      <c r="G88" s="182"/>
      <c r="H88" s="182"/>
      <c r="I88" s="83"/>
      <c r="J88" s="182" t="s">
        <v>97</v>
      </c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84"/>
      <c r="AS88" s="86">
        <f>'102-1 - SO-01 Oprava kons...'!M28</f>
        <v>0</v>
      </c>
      <c r="AT88" s="87">
        <f t="shared" si="1"/>
        <v>0</v>
      </c>
      <c r="AU88" s="88">
        <f>'102-1 - SO-01 Oprava kons...'!W120</f>
        <v>189.27035100000001</v>
      </c>
      <c r="AV88" s="87">
        <f>'102-1 - SO-01 Oprava kons...'!M32</f>
        <v>0</v>
      </c>
      <c r="AW88" s="87">
        <f>'102-1 - SO-01 Oprava kons...'!M33</f>
        <v>0</v>
      </c>
      <c r="AX88" s="87">
        <f>'102-1 - SO-01 Oprava kons...'!M34</f>
        <v>0</v>
      </c>
      <c r="AY88" s="87">
        <f>'102-1 - SO-01 Oprava kons...'!M35</f>
        <v>0</v>
      </c>
      <c r="AZ88" s="87">
        <f>'102-1 - SO-01 Oprava kons...'!H32</f>
        <v>0</v>
      </c>
      <c r="BA88" s="87">
        <f>'102-1 - SO-01 Oprava kons...'!H33</f>
        <v>0</v>
      </c>
      <c r="BB88" s="87">
        <f>'102-1 - SO-01 Oprava kons...'!H34</f>
        <v>0</v>
      </c>
      <c r="BC88" s="87">
        <f>'102-1 - SO-01 Oprava kons...'!H35</f>
        <v>0</v>
      </c>
      <c r="BD88" s="89">
        <f>'102-1 - SO-01 Oprava kons...'!H36</f>
        <v>0</v>
      </c>
      <c r="BT88" s="90" t="s">
        <v>23</v>
      </c>
      <c r="BV88" s="90" t="s">
        <v>92</v>
      </c>
      <c r="BW88" s="90" t="s">
        <v>98</v>
      </c>
      <c r="BX88" s="90" t="s">
        <v>93</v>
      </c>
    </row>
    <row r="89" spans="1:76" s="85" customFormat="1" ht="27.4" customHeight="1" x14ac:dyDescent="0.25">
      <c r="A89" s="80" t="s">
        <v>95</v>
      </c>
      <c r="B89" s="81"/>
      <c r="C89" s="82"/>
      <c r="D89" s="182" t="s">
        <v>99</v>
      </c>
      <c r="E89" s="182"/>
      <c r="F89" s="182"/>
      <c r="G89" s="182"/>
      <c r="H89" s="182"/>
      <c r="I89" s="83"/>
      <c r="J89" s="182" t="s">
        <v>100</v>
      </c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84"/>
      <c r="AS89" s="91">
        <f>'102-2 - Vedlejší rozpočto...'!M28</f>
        <v>0</v>
      </c>
      <c r="AT89" s="92">
        <f t="shared" si="1"/>
        <v>0</v>
      </c>
      <c r="AU89" s="93">
        <f>'102-2 - Vedlejší rozpočto...'!W110</f>
        <v>0</v>
      </c>
      <c r="AV89" s="92">
        <f>'102-2 - Vedlejší rozpočto...'!M32</f>
        <v>0</v>
      </c>
      <c r="AW89" s="92">
        <f>'102-2 - Vedlejší rozpočto...'!M33</f>
        <v>0</v>
      </c>
      <c r="AX89" s="92">
        <f>'102-2 - Vedlejší rozpočto...'!M34</f>
        <v>0</v>
      </c>
      <c r="AY89" s="92">
        <f>'102-2 - Vedlejší rozpočto...'!M35</f>
        <v>0</v>
      </c>
      <c r="AZ89" s="92">
        <f>'102-2 - Vedlejší rozpočto...'!H32</f>
        <v>0</v>
      </c>
      <c r="BA89" s="92">
        <f>'102-2 - Vedlejší rozpočto...'!H33</f>
        <v>0</v>
      </c>
      <c r="BB89" s="92">
        <f>'102-2 - Vedlejší rozpočto...'!H34</f>
        <v>0</v>
      </c>
      <c r="BC89" s="92">
        <f>'102-2 - Vedlejší rozpočto...'!H35</f>
        <v>0</v>
      </c>
      <c r="BD89" s="94">
        <f>'102-2 - Vedlejší rozpočto...'!H36</f>
        <v>0</v>
      </c>
      <c r="BT89" s="90" t="s">
        <v>23</v>
      </c>
      <c r="BV89" s="90" t="s">
        <v>92</v>
      </c>
      <c r="BW89" s="90" t="s">
        <v>101</v>
      </c>
      <c r="BX89" s="90" t="s">
        <v>93</v>
      </c>
    </row>
    <row r="90" spans="1:76" x14ac:dyDescent="0.3">
      <c r="B90" s="13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4"/>
    </row>
    <row r="91" spans="1:76" s="24" customFormat="1" ht="30" customHeight="1" x14ac:dyDescent="0.25">
      <c r="B91" s="25"/>
      <c r="C91" s="72" t="s">
        <v>102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27"/>
      <c r="AS91" s="68" t="s">
        <v>103</v>
      </c>
      <c r="AT91" s="69" t="s">
        <v>104</v>
      </c>
      <c r="AU91" s="69" t="s">
        <v>54</v>
      </c>
      <c r="AV91" s="70" t="s">
        <v>77</v>
      </c>
    </row>
    <row r="92" spans="1:76" s="24" customFormat="1" ht="10.9" customHeight="1" x14ac:dyDescent="0.25">
      <c r="B92" s="25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7"/>
      <c r="AS92" s="95"/>
      <c r="AT92" s="47"/>
      <c r="AU92" s="47"/>
      <c r="AV92" s="49"/>
    </row>
    <row r="93" spans="1:76" s="24" customFormat="1" ht="30" customHeight="1" x14ac:dyDescent="0.25">
      <c r="B93" s="25"/>
      <c r="C93" s="96" t="s">
        <v>105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27"/>
    </row>
    <row r="94" spans="1:76" s="24" customFormat="1" ht="6.95" customHeight="1" x14ac:dyDescent="0.25"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2"/>
    </row>
  </sheetData>
  <sheetProtection selectLockedCells="1" selectUnlockedCells="1"/>
  <mergeCells count="49">
    <mergeCell ref="E23:AN23"/>
    <mergeCell ref="C2:AP2"/>
    <mergeCell ref="AR2:BE2"/>
    <mergeCell ref="C4:AP4"/>
    <mergeCell ref="K5:AO5"/>
    <mergeCell ref="K6:AO6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AS82:AT84"/>
    <mergeCell ref="AM83:AP8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C85:G85"/>
    <mergeCell ref="I85:AF85"/>
    <mergeCell ref="AG85:AM85"/>
    <mergeCell ref="AN85:AP85"/>
    <mergeCell ref="AG87:AM87"/>
    <mergeCell ref="AN87:AP87"/>
    <mergeCell ref="AG91:AM91"/>
    <mergeCell ref="AN91:AP91"/>
    <mergeCell ref="AG93:AM93"/>
    <mergeCell ref="AN93:AP93"/>
    <mergeCell ref="D88:H88"/>
    <mergeCell ref="J88:AF88"/>
    <mergeCell ref="AG88:AM88"/>
    <mergeCell ref="AN88:AP88"/>
    <mergeCell ref="D89:H89"/>
    <mergeCell ref="J89:AF89"/>
    <mergeCell ref="AG89:AM89"/>
    <mergeCell ref="AN89:AP89"/>
  </mergeCells>
  <hyperlinks>
    <hyperlink ref="K1" location="!" display="1) Souhrnný list stavby" xr:uid="{00000000-0004-0000-0000-000000000000}"/>
    <hyperlink ref="W1" location="!7" display="2) Rekapitulace objektů" xr:uid="{00000000-0004-0000-0000-000001000000}"/>
    <hyperlink ref="A88" location="'102-1 - SO-01 Oprava kons'!...C2" display="/" xr:uid="{00000000-0004-0000-0000-000002000000}"/>
    <hyperlink ref="A89" location="'102-2 - Vedlejší rozpočto'!...C2" display="/" xr:uid="{00000000-0004-0000-0000-000003000000}"/>
  </hyperlinks>
  <pageMargins left="0.58333333333333337" right="0.58333333333333337" top="0.5" bottom="0.46666666666666667" header="0.51180555555555551" footer="0"/>
  <pageSetup paperSize="9" firstPageNumber="0" fitToHeight="100" orientation="portrait" horizontalDpi="300" verticalDpi="300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329"/>
  <sheetViews>
    <sheetView showGridLines="0" tabSelected="1" workbookViewId="0">
      <pane ySplit="1" topLeftCell="A73" activePane="bottomLeft" state="frozen"/>
      <selection pane="bottomLeft" activeCell="L91" sqref="L91"/>
    </sheetView>
  </sheetViews>
  <sheetFormatPr defaultColWidth="9.28515625" defaultRowHeight="13.5" x14ac:dyDescent="0.3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7" width="11.140625" style="1" customWidth="1"/>
    <col min="8" max="8" width="12.42578125" style="1" customWidth="1"/>
    <col min="9" max="9" width="7" style="1" customWidth="1"/>
    <col min="10" max="10" width="5.140625" style="1" customWidth="1"/>
    <col min="11" max="11" width="11.42578125" style="1" customWidth="1"/>
    <col min="12" max="12" width="12" style="1" customWidth="1"/>
    <col min="13" max="14" width="6" style="1" customWidth="1"/>
    <col min="15" max="15" width="2" style="1" customWidth="1"/>
    <col min="16" max="16" width="12.42578125" style="1" customWidth="1"/>
    <col min="17" max="17" width="4.140625" style="1" customWidth="1"/>
    <col min="18" max="18" width="1.7109375" style="1" customWidth="1"/>
    <col min="19" max="19" width="8.140625" style="1" customWidth="1"/>
    <col min="20" max="28" width="0" style="1" hidden="1" customWidth="1"/>
    <col min="29" max="29" width="11" style="1" customWidth="1"/>
    <col min="30" max="30" width="15" style="1" customWidth="1"/>
    <col min="31" max="31" width="16.28515625" style="1" customWidth="1"/>
    <col min="32" max="43" width="9.28515625" style="1"/>
    <col min="44" max="64" width="0" style="1" hidden="1" customWidth="1"/>
    <col min="65" max="16384" width="9.28515625" style="1"/>
  </cols>
  <sheetData>
    <row r="1" spans="1:66" ht="21.75" customHeight="1" x14ac:dyDescent="0.3">
      <c r="A1" s="97"/>
      <c r="B1" s="3"/>
      <c r="C1" s="3"/>
      <c r="D1" s="4" t="s">
        <v>1</v>
      </c>
      <c r="E1" s="3"/>
      <c r="F1" s="5" t="s">
        <v>106</v>
      </c>
      <c r="G1" s="5"/>
      <c r="H1" s="227" t="s">
        <v>107</v>
      </c>
      <c r="I1" s="227"/>
      <c r="J1" s="227"/>
      <c r="K1" s="227"/>
      <c r="L1" s="5" t="s">
        <v>108</v>
      </c>
      <c r="M1" s="3"/>
      <c r="N1" s="3"/>
      <c r="O1" s="4" t="s">
        <v>109</v>
      </c>
      <c r="P1" s="3"/>
      <c r="Q1" s="3"/>
      <c r="R1" s="3"/>
      <c r="S1" s="5" t="s">
        <v>110</v>
      </c>
      <c r="T1" s="5"/>
      <c r="U1" s="97"/>
      <c r="V1" s="9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1:66" ht="36.950000000000003" customHeight="1" x14ac:dyDescent="0.3">
      <c r="C2" s="198" t="s">
        <v>6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S2" s="199" t="s">
        <v>7</v>
      </c>
      <c r="T2" s="199"/>
      <c r="U2" s="199"/>
      <c r="V2" s="199"/>
      <c r="W2" s="199"/>
      <c r="X2" s="199"/>
      <c r="Y2" s="199"/>
      <c r="Z2" s="199"/>
      <c r="AA2" s="199"/>
      <c r="AB2" s="199"/>
      <c r="AC2" s="199"/>
      <c r="AT2" s="9" t="s">
        <v>98</v>
      </c>
    </row>
    <row r="3" spans="1:66" ht="6.95" customHeight="1" x14ac:dyDescent="0.3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9" t="s">
        <v>111</v>
      </c>
    </row>
    <row r="4" spans="1:66" ht="36.950000000000003" customHeight="1" x14ac:dyDescent="0.3">
      <c r="B4" s="13"/>
      <c r="C4" s="190" t="s">
        <v>112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4"/>
      <c r="T4" s="15" t="s">
        <v>12</v>
      </c>
      <c r="AT4" s="9" t="s">
        <v>5</v>
      </c>
    </row>
    <row r="5" spans="1:66" ht="6.95" customHeight="1" x14ac:dyDescent="0.3">
      <c r="B5" s="1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4"/>
    </row>
    <row r="6" spans="1:66" ht="25.35" customHeight="1" x14ac:dyDescent="0.3">
      <c r="B6" s="13"/>
      <c r="C6" s="16"/>
      <c r="D6" s="20" t="s">
        <v>16</v>
      </c>
      <c r="E6" s="16"/>
      <c r="F6" s="222" t="str">
        <f>'Rekapitulace stavby'!K6</f>
        <v>Kostel Sv. Ignáce - oprava věže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16"/>
      <c r="R6" s="14"/>
    </row>
    <row r="7" spans="1:66" s="24" customFormat="1" ht="32.85" customHeight="1" x14ac:dyDescent="0.25">
      <c r="B7" s="25"/>
      <c r="C7" s="26"/>
      <c r="D7" s="19" t="s">
        <v>113</v>
      </c>
      <c r="E7" s="26"/>
      <c r="F7" s="201" t="s">
        <v>114</v>
      </c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6"/>
      <c r="R7" s="27"/>
    </row>
    <row r="8" spans="1:66" s="24" customFormat="1" ht="14.45" customHeight="1" x14ac:dyDescent="0.25">
      <c r="B8" s="25"/>
      <c r="C8" s="26"/>
      <c r="D8" s="20" t="s">
        <v>19</v>
      </c>
      <c r="E8" s="26"/>
      <c r="F8" s="18" t="s">
        <v>20</v>
      </c>
      <c r="G8" s="26"/>
      <c r="H8" s="26"/>
      <c r="I8" s="26"/>
      <c r="J8" s="26"/>
      <c r="K8" s="26"/>
      <c r="L8" s="26"/>
      <c r="M8" s="20" t="s">
        <v>21</v>
      </c>
      <c r="N8" s="26"/>
      <c r="O8" s="18" t="s">
        <v>22</v>
      </c>
      <c r="P8" s="26"/>
      <c r="Q8" s="26"/>
      <c r="R8" s="27"/>
    </row>
    <row r="9" spans="1:66" s="24" customFormat="1" ht="14.45" customHeight="1" x14ac:dyDescent="0.25">
      <c r="B9" s="25"/>
      <c r="C9" s="26"/>
      <c r="D9" s="20" t="s">
        <v>24</v>
      </c>
      <c r="E9" s="26"/>
      <c r="F9" s="18" t="s">
        <v>25</v>
      </c>
      <c r="G9" s="26"/>
      <c r="H9" s="26"/>
      <c r="I9" s="26"/>
      <c r="J9" s="26"/>
      <c r="K9" s="26"/>
      <c r="L9" s="26"/>
      <c r="M9" s="20" t="s">
        <v>26</v>
      </c>
      <c r="N9" s="26"/>
      <c r="O9" s="217" t="str">
        <f>'Rekapitulace stavby'!AN8</f>
        <v>19.4.2018</v>
      </c>
      <c r="P9" s="217"/>
      <c r="Q9" s="26"/>
      <c r="R9" s="27"/>
    </row>
    <row r="10" spans="1:66" s="24" customFormat="1" ht="21.75" customHeight="1" x14ac:dyDescent="0.25">
      <c r="B10" s="25"/>
      <c r="C10" s="26"/>
      <c r="D10" s="17" t="s">
        <v>29</v>
      </c>
      <c r="E10" s="26"/>
      <c r="F10" s="21" t="s">
        <v>30</v>
      </c>
      <c r="G10" s="26"/>
      <c r="H10" s="26"/>
      <c r="I10" s="26"/>
      <c r="J10" s="26"/>
      <c r="K10" s="26"/>
      <c r="L10" s="26"/>
      <c r="M10" s="17" t="s">
        <v>31</v>
      </c>
      <c r="N10" s="26"/>
      <c r="O10" s="21" t="s">
        <v>32</v>
      </c>
      <c r="P10" s="26"/>
      <c r="Q10" s="26"/>
      <c r="R10" s="27"/>
    </row>
    <row r="11" spans="1:66" s="24" customFormat="1" ht="14.45" customHeight="1" x14ac:dyDescent="0.25">
      <c r="B11" s="25"/>
      <c r="C11" s="26"/>
      <c r="D11" s="20" t="s">
        <v>34</v>
      </c>
      <c r="E11" s="26"/>
      <c r="F11" s="26"/>
      <c r="G11" s="26"/>
      <c r="H11" s="26"/>
      <c r="I11" s="26"/>
      <c r="J11" s="26"/>
      <c r="K11" s="26"/>
      <c r="L11" s="26"/>
      <c r="M11" s="20" t="s">
        <v>35</v>
      </c>
      <c r="N11" s="26"/>
      <c r="O11" s="200" t="s">
        <v>36</v>
      </c>
      <c r="P11" s="200"/>
      <c r="Q11" s="26"/>
      <c r="R11" s="27"/>
    </row>
    <row r="12" spans="1:66" s="24" customFormat="1" ht="18" customHeight="1" x14ac:dyDescent="0.25">
      <c r="B12" s="25"/>
      <c r="C12" s="26"/>
      <c r="D12" s="26"/>
      <c r="E12" s="18" t="s">
        <v>37</v>
      </c>
      <c r="F12" s="26"/>
      <c r="G12" s="26"/>
      <c r="H12" s="26"/>
      <c r="I12" s="26"/>
      <c r="J12" s="26"/>
      <c r="K12" s="26"/>
      <c r="L12" s="26"/>
      <c r="M12" s="20" t="s">
        <v>38</v>
      </c>
      <c r="N12" s="26"/>
      <c r="O12" s="200" t="s">
        <v>39</v>
      </c>
      <c r="P12" s="200"/>
      <c r="Q12" s="26"/>
      <c r="R12" s="27"/>
    </row>
    <row r="13" spans="1:66" s="24" customFormat="1" ht="6.95" customHeight="1" x14ac:dyDescent="0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</row>
    <row r="14" spans="1:66" s="24" customFormat="1" ht="14.45" customHeight="1" x14ac:dyDescent="0.25">
      <c r="B14" s="25"/>
      <c r="C14" s="26"/>
      <c r="D14" s="20" t="s">
        <v>40</v>
      </c>
      <c r="E14" s="26"/>
      <c r="F14" s="26"/>
      <c r="G14" s="26"/>
      <c r="H14" s="26"/>
      <c r="I14" s="26"/>
      <c r="J14" s="26"/>
      <c r="K14" s="26"/>
      <c r="L14" s="26"/>
      <c r="M14" s="20" t="s">
        <v>35</v>
      </c>
      <c r="N14" s="26"/>
      <c r="O14" s="200" t="str">
        <f>IF('Rekapitulace stavby'!AN13="","",'Rekapitulace stavby'!AN13)</f>
        <v/>
      </c>
      <c r="P14" s="200"/>
      <c r="Q14" s="26"/>
      <c r="R14" s="27"/>
    </row>
    <row r="15" spans="1:66" s="24" customFormat="1" ht="18" customHeight="1" x14ac:dyDescent="0.25">
      <c r="B15" s="25"/>
      <c r="C15" s="26"/>
      <c r="D15" s="26"/>
      <c r="E15" s="18" t="str">
        <f>IF('Rekapitulace stavby'!E14="","",'Rekapitulace stavby'!E14)</f>
        <v xml:space="preserve"> </v>
      </c>
      <c r="F15" s="26"/>
      <c r="G15" s="26"/>
      <c r="H15" s="26"/>
      <c r="I15" s="26"/>
      <c r="J15" s="26"/>
      <c r="K15" s="26"/>
      <c r="L15" s="26"/>
      <c r="M15" s="20" t="s">
        <v>38</v>
      </c>
      <c r="N15" s="26"/>
      <c r="O15" s="200" t="str">
        <f>IF('Rekapitulace stavby'!AN14="","",'Rekapitulace stavby'!AN14)</f>
        <v/>
      </c>
      <c r="P15" s="200"/>
      <c r="Q15" s="26"/>
      <c r="R15" s="27"/>
    </row>
    <row r="16" spans="1:66" s="24" customFormat="1" ht="6.95" customHeight="1" x14ac:dyDescent="0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</row>
    <row r="17" spans="2:18" s="24" customFormat="1" ht="14.45" customHeight="1" x14ac:dyDescent="0.25">
      <c r="B17" s="25"/>
      <c r="C17" s="26"/>
      <c r="D17" s="20" t="s">
        <v>42</v>
      </c>
      <c r="E17" s="26"/>
      <c r="F17" s="26"/>
      <c r="G17" s="26"/>
      <c r="H17" s="26"/>
      <c r="I17" s="26"/>
      <c r="J17" s="26"/>
      <c r="K17" s="26"/>
      <c r="L17" s="26"/>
      <c r="M17" s="20" t="s">
        <v>35</v>
      </c>
      <c r="N17" s="26"/>
      <c r="O17" s="200" t="s">
        <v>43</v>
      </c>
      <c r="P17" s="200"/>
      <c r="Q17" s="26"/>
      <c r="R17" s="27"/>
    </row>
    <row r="18" spans="2:18" s="24" customFormat="1" ht="18" customHeight="1" x14ac:dyDescent="0.25">
      <c r="B18" s="25"/>
      <c r="C18" s="26"/>
      <c r="D18" s="26"/>
      <c r="E18" s="18" t="s">
        <v>44</v>
      </c>
      <c r="F18" s="26"/>
      <c r="G18" s="26"/>
      <c r="H18" s="26"/>
      <c r="I18" s="26"/>
      <c r="J18" s="26"/>
      <c r="K18" s="26"/>
      <c r="L18" s="26"/>
      <c r="M18" s="20" t="s">
        <v>38</v>
      </c>
      <c r="N18" s="26"/>
      <c r="O18" s="200" t="s">
        <v>45</v>
      </c>
      <c r="P18" s="200"/>
      <c r="Q18" s="26"/>
      <c r="R18" s="27"/>
    </row>
    <row r="19" spans="2:18" s="24" customFormat="1" ht="6.95" customHeight="1" x14ac:dyDescent="0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7"/>
    </row>
    <row r="20" spans="2:18" s="24" customFormat="1" ht="14.45" customHeight="1" x14ac:dyDescent="0.25">
      <c r="B20" s="25"/>
      <c r="C20" s="26"/>
      <c r="D20" s="20" t="s">
        <v>46</v>
      </c>
      <c r="E20" s="26"/>
      <c r="F20" s="26"/>
      <c r="G20" s="26"/>
      <c r="H20" s="26"/>
      <c r="I20" s="26"/>
      <c r="J20" s="26"/>
      <c r="K20" s="26"/>
      <c r="L20" s="26"/>
      <c r="M20" s="20" t="s">
        <v>35</v>
      </c>
      <c r="N20" s="26"/>
      <c r="O20" s="200" t="s">
        <v>47</v>
      </c>
      <c r="P20" s="200"/>
      <c r="Q20" s="26"/>
      <c r="R20" s="27"/>
    </row>
    <row r="21" spans="2:18" s="24" customFormat="1" ht="18" customHeight="1" x14ac:dyDescent="0.25">
      <c r="B21" s="25"/>
      <c r="C21" s="26"/>
      <c r="D21" s="26"/>
      <c r="E21" s="18" t="s">
        <v>48</v>
      </c>
      <c r="F21" s="26"/>
      <c r="G21" s="26"/>
      <c r="H21" s="26"/>
      <c r="I21" s="26"/>
      <c r="J21" s="26"/>
      <c r="K21" s="26"/>
      <c r="L21" s="26"/>
      <c r="M21" s="20" t="s">
        <v>38</v>
      </c>
      <c r="N21" s="26"/>
      <c r="O21" s="200" t="s">
        <v>49</v>
      </c>
      <c r="P21" s="200"/>
      <c r="Q21" s="26"/>
      <c r="R21" s="27"/>
    </row>
    <row r="22" spans="2:18" s="24" customFormat="1" ht="6.95" customHeight="1" x14ac:dyDescent="0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</row>
    <row r="23" spans="2:18" s="24" customFormat="1" ht="14.45" customHeight="1" x14ac:dyDescent="0.25">
      <c r="B23" s="25"/>
      <c r="C23" s="26"/>
      <c r="D23" s="20" t="s">
        <v>50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</row>
    <row r="24" spans="2:18" s="24" customFormat="1" ht="22.5" customHeight="1" x14ac:dyDescent="0.25">
      <c r="B24" s="25"/>
      <c r="C24" s="26"/>
      <c r="D24" s="26"/>
      <c r="E24" s="202"/>
      <c r="F24" s="202"/>
      <c r="G24" s="202"/>
      <c r="H24" s="202"/>
      <c r="I24" s="202"/>
      <c r="J24" s="202"/>
      <c r="K24" s="202"/>
      <c r="L24" s="202"/>
      <c r="M24" s="26"/>
      <c r="N24" s="26"/>
      <c r="O24" s="26"/>
      <c r="P24" s="26"/>
      <c r="Q24" s="26"/>
      <c r="R24" s="27"/>
    </row>
    <row r="25" spans="2:18" s="24" customFormat="1" ht="6.95" customHeight="1" x14ac:dyDescent="0.25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2:18" s="24" customFormat="1" ht="6.95" customHeight="1" x14ac:dyDescent="0.25">
      <c r="B26" s="25"/>
      <c r="C26" s="26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26"/>
      <c r="R26" s="27"/>
    </row>
    <row r="27" spans="2:18" s="24" customFormat="1" ht="14.45" customHeight="1" x14ac:dyDescent="0.25">
      <c r="B27" s="25"/>
      <c r="C27" s="26"/>
      <c r="D27" s="98" t="s">
        <v>115</v>
      </c>
      <c r="E27" s="26"/>
      <c r="F27" s="26"/>
      <c r="G27" s="26"/>
      <c r="H27" s="26"/>
      <c r="I27" s="26"/>
      <c r="J27" s="26"/>
      <c r="K27" s="26"/>
      <c r="L27" s="26"/>
      <c r="M27" s="196"/>
      <c r="N27" s="196"/>
      <c r="O27" s="196"/>
      <c r="P27" s="196"/>
      <c r="Q27" s="26"/>
      <c r="R27" s="27"/>
    </row>
    <row r="28" spans="2:18" s="24" customFormat="1" ht="14.45" customHeight="1" x14ac:dyDescent="0.25">
      <c r="B28" s="25"/>
      <c r="C28" s="26"/>
      <c r="D28" s="23" t="s">
        <v>116</v>
      </c>
      <c r="E28" s="26"/>
      <c r="F28" s="26"/>
      <c r="G28" s="26"/>
      <c r="H28" s="26"/>
      <c r="I28" s="26"/>
      <c r="J28" s="26"/>
      <c r="K28" s="26"/>
      <c r="L28" s="26"/>
      <c r="M28" s="196"/>
      <c r="N28" s="196"/>
      <c r="O28" s="196"/>
      <c r="P28" s="196"/>
      <c r="Q28" s="26"/>
      <c r="R28" s="27"/>
    </row>
    <row r="29" spans="2:18" s="24" customFormat="1" ht="6.95" customHeight="1" x14ac:dyDescent="0.25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2:18" s="24" customFormat="1" ht="25.35" customHeight="1" x14ac:dyDescent="0.25">
      <c r="B30" s="25"/>
      <c r="C30" s="26"/>
      <c r="D30" s="99" t="s">
        <v>53</v>
      </c>
      <c r="E30" s="26"/>
      <c r="F30" s="26"/>
      <c r="G30" s="26"/>
      <c r="H30" s="26"/>
      <c r="I30" s="26"/>
      <c r="J30" s="26"/>
      <c r="K30" s="26"/>
      <c r="L30" s="26"/>
      <c r="M30" s="226"/>
      <c r="N30" s="226"/>
      <c r="O30" s="226"/>
      <c r="P30" s="226"/>
      <c r="Q30" s="26"/>
      <c r="R30" s="27"/>
    </row>
    <row r="31" spans="2:18" s="24" customFormat="1" ht="6.95" customHeight="1" x14ac:dyDescent="0.25">
      <c r="B31" s="25"/>
      <c r="C31" s="26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26"/>
      <c r="R31" s="27"/>
    </row>
    <row r="32" spans="2:18" s="24" customFormat="1" ht="14.45" customHeight="1" x14ac:dyDescent="0.25">
      <c r="B32" s="25"/>
      <c r="C32" s="26"/>
      <c r="D32" s="33" t="s">
        <v>54</v>
      </c>
      <c r="E32" s="33" t="s">
        <v>55</v>
      </c>
      <c r="F32" s="34">
        <v>0.21</v>
      </c>
      <c r="G32" s="100" t="s">
        <v>56</v>
      </c>
      <c r="H32" s="225"/>
      <c r="I32" s="225"/>
      <c r="J32" s="225"/>
      <c r="K32" s="26"/>
      <c r="L32" s="26"/>
      <c r="M32" s="225"/>
      <c r="N32" s="225"/>
      <c r="O32" s="225"/>
      <c r="P32" s="225"/>
      <c r="Q32" s="26"/>
      <c r="R32" s="27"/>
    </row>
    <row r="33" spans="2:18" s="24" customFormat="1" ht="14.45" customHeight="1" x14ac:dyDescent="0.25">
      <c r="B33" s="25"/>
      <c r="C33" s="26"/>
      <c r="D33" s="26"/>
      <c r="E33" s="33" t="s">
        <v>57</v>
      </c>
      <c r="F33" s="34">
        <v>0.15</v>
      </c>
      <c r="G33" s="100" t="s">
        <v>56</v>
      </c>
      <c r="H33" s="225">
        <f>ROUND((SUM(BF101:BF102)+SUM(BF120:BF328)),2)</f>
        <v>0</v>
      </c>
      <c r="I33" s="225"/>
      <c r="J33" s="225"/>
      <c r="K33" s="26"/>
      <c r="L33" s="26"/>
      <c r="M33" s="225"/>
      <c r="N33" s="225"/>
      <c r="O33" s="225"/>
      <c r="P33" s="225"/>
      <c r="Q33" s="26"/>
      <c r="R33" s="27"/>
    </row>
    <row r="34" spans="2:18" s="24" customFormat="1" ht="14.45" hidden="1" customHeight="1" x14ac:dyDescent="0.25">
      <c r="B34" s="25"/>
      <c r="C34" s="26"/>
      <c r="D34" s="26"/>
      <c r="E34" s="33" t="s">
        <v>58</v>
      </c>
      <c r="F34" s="34">
        <v>0.21</v>
      </c>
      <c r="G34" s="100" t="s">
        <v>56</v>
      </c>
      <c r="H34" s="225">
        <f>ROUND((SUM(BG101:BG102)+SUM(BG120:BG328)),2)</f>
        <v>0</v>
      </c>
      <c r="I34" s="225"/>
      <c r="J34" s="225"/>
      <c r="K34" s="26"/>
      <c r="L34" s="26"/>
      <c r="M34" s="225"/>
      <c r="N34" s="225"/>
      <c r="O34" s="225"/>
      <c r="P34" s="225"/>
      <c r="Q34" s="26"/>
      <c r="R34" s="27"/>
    </row>
    <row r="35" spans="2:18" s="24" customFormat="1" ht="14.45" hidden="1" customHeight="1" x14ac:dyDescent="0.25">
      <c r="B35" s="25"/>
      <c r="C35" s="26"/>
      <c r="D35" s="26"/>
      <c r="E35" s="33" t="s">
        <v>59</v>
      </c>
      <c r="F35" s="34">
        <v>0.15</v>
      </c>
      <c r="G35" s="100" t="s">
        <v>56</v>
      </c>
      <c r="H35" s="225">
        <f>ROUND((SUM(BH101:BH102)+SUM(BH120:BH328)),2)</f>
        <v>0</v>
      </c>
      <c r="I35" s="225"/>
      <c r="J35" s="225"/>
      <c r="K35" s="26"/>
      <c r="L35" s="26"/>
      <c r="M35" s="225"/>
      <c r="N35" s="225"/>
      <c r="O35" s="225"/>
      <c r="P35" s="225"/>
      <c r="Q35" s="26"/>
      <c r="R35" s="27"/>
    </row>
    <row r="36" spans="2:18" s="24" customFormat="1" ht="14.45" hidden="1" customHeight="1" x14ac:dyDescent="0.25">
      <c r="B36" s="25"/>
      <c r="C36" s="26"/>
      <c r="D36" s="26"/>
      <c r="E36" s="33" t="s">
        <v>60</v>
      </c>
      <c r="F36" s="34">
        <v>0</v>
      </c>
      <c r="G36" s="100" t="s">
        <v>56</v>
      </c>
      <c r="H36" s="225">
        <f>ROUND((SUM(BI101:BI102)+SUM(BI120:BI328)),2)</f>
        <v>0</v>
      </c>
      <c r="I36" s="225"/>
      <c r="J36" s="225"/>
      <c r="K36" s="26"/>
      <c r="L36" s="26"/>
      <c r="M36" s="225"/>
      <c r="N36" s="225"/>
      <c r="O36" s="225"/>
      <c r="P36" s="225"/>
      <c r="Q36" s="26"/>
      <c r="R36" s="27"/>
    </row>
    <row r="37" spans="2:18" s="24" customFormat="1" ht="6.95" customHeight="1" x14ac:dyDescent="0.25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7"/>
    </row>
    <row r="38" spans="2:18" s="24" customFormat="1" ht="25.35" customHeight="1" x14ac:dyDescent="0.25">
      <c r="B38" s="25"/>
      <c r="C38" s="37"/>
      <c r="D38" s="38" t="s">
        <v>61</v>
      </c>
      <c r="E38" s="39"/>
      <c r="F38" s="39"/>
      <c r="G38" s="101" t="s">
        <v>62</v>
      </c>
      <c r="H38" s="40" t="s">
        <v>63</v>
      </c>
      <c r="I38" s="39"/>
      <c r="J38" s="39"/>
      <c r="K38" s="39"/>
      <c r="L38" s="189"/>
      <c r="M38" s="189"/>
      <c r="N38" s="189"/>
      <c r="O38" s="189"/>
      <c r="P38" s="189"/>
      <c r="Q38" s="37"/>
      <c r="R38" s="27"/>
    </row>
    <row r="39" spans="2:18" s="24" customFormat="1" ht="14.45" customHeight="1" x14ac:dyDescent="0.25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2:18" s="24" customFormat="1" ht="14.45" customHeight="1" x14ac:dyDescent="0.25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</row>
    <row r="41" spans="2:18" x14ac:dyDescent="0.3">
      <c r="B41" s="13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4"/>
    </row>
    <row r="42" spans="2:18" x14ac:dyDescent="0.3">
      <c r="B42" s="1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4"/>
    </row>
    <row r="43" spans="2:18" x14ac:dyDescent="0.3">
      <c r="B43" s="1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4"/>
    </row>
    <row r="44" spans="2:18" x14ac:dyDescent="0.3">
      <c r="B44" s="1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4"/>
    </row>
    <row r="45" spans="2:18" x14ac:dyDescent="0.3">
      <c r="B45" s="1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4"/>
    </row>
    <row r="46" spans="2:18" x14ac:dyDescent="0.3">
      <c r="B46" s="13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4"/>
    </row>
    <row r="47" spans="2:18" x14ac:dyDescent="0.3">
      <c r="B47" s="1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4"/>
    </row>
    <row r="48" spans="2:18" x14ac:dyDescent="0.3">
      <c r="B48" s="1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4"/>
    </row>
    <row r="49" spans="2:18" s="24" customFormat="1" ht="15" x14ac:dyDescent="0.25">
      <c r="B49" s="25"/>
      <c r="C49" s="26"/>
      <c r="D49" s="41" t="s">
        <v>64</v>
      </c>
      <c r="E49" s="42"/>
      <c r="F49" s="42"/>
      <c r="G49" s="42"/>
      <c r="H49" s="43"/>
      <c r="I49" s="26"/>
      <c r="J49" s="41" t="s">
        <v>65</v>
      </c>
      <c r="K49" s="42"/>
      <c r="L49" s="42"/>
      <c r="M49" s="42"/>
      <c r="N49" s="42"/>
      <c r="O49" s="42"/>
      <c r="P49" s="43"/>
      <c r="Q49" s="26"/>
      <c r="R49" s="27"/>
    </row>
    <row r="50" spans="2:18" x14ac:dyDescent="0.3">
      <c r="B50" s="13"/>
      <c r="C50" s="16"/>
      <c r="D50" s="44"/>
      <c r="E50" s="16"/>
      <c r="F50" s="16"/>
      <c r="G50" s="16"/>
      <c r="H50" s="45"/>
      <c r="I50" s="16"/>
      <c r="J50" s="44"/>
      <c r="K50" s="16"/>
      <c r="L50" s="16"/>
      <c r="M50" s="16"/>
      <c r="N50" s="16"/>
      <c r="O50" s="16"/>
      <c r="P50" s="45"/>
      <c r="Q50" s="16"/>
      <c r="R50" s="14"/>
    </row>
    <row r="51" spans="2:18" x14ac:dyDescent="0.3">
      <c r="B51" s="13"/>
      <c r="C51" s="16"/>
      <c r="D51" s="44"/>
      <c r="E51" s="16"/>
      <c r="F51" s="16"/>
      <c r="G51" s="16"/>
      <c r="H51" s="45"/>
      <c r="I51" s="16"/>
      <c r="J51" s="44"/>
      <c r="K51" s="16"/>
      <c r="L51" s="16"/>
      <c r="M51" s="16"/>
      <c r="N51" s="16"/>
      <c r="O51" s="16"/>
      <c r="P51" s="45"/>
      <c r="Q51" s="16"/>
      <c r="R51" s="14"/>
    </row>
    <row r="52" spans="2:18" x14ac:dyDescent="0.3">
      <c r="B52" s="13"/>
      <c r="C52" s="16"/>
      <c r="D52" s="44"/>
      <c r="E52" s="16"/>
      <c r="F52" s="16"/>
      <c r="G52" s="16"/>
      <c r="H52" s="45"/>
      <c r="I52" s="16"/>
      <c r="J52" s="44"/>
      <c r="K52" s="16"/>
      <c r="L52" s="16"/>
      <c r="M52" s="16"/>
      <c r="N52" s="16"/>
      <c r="O52" s="16"/>
      <c r="P52" s="45"/>
      <c r="Q52" s="16"/>
      <c r="R52" s="14"/>
    </row>
    <row r="53" spans="2:18" x14ac:dyDescent="0.3">
      <c r="B53" s="13"/>
      <c r="C53" s="16"/>
      <c r="D53" s="44"/>
      <c r="E53" s="16"/>
      <c r="F53" s="16"/>
      <c r="G53" s="16"/>
      <c r="H53" s="45"/>
      <c r="I53" s="16"/>
      <c r="J53" s="44"/>
      <c r="K53" s="16"/>
      <c r="L53" s="16"/>
      <c r="M53" s="16"/>
      <c r="N53" s="16"/>
      <c r="O53" s="16"/>
      <c r="P53" s="45"/>
      <c r="Q53" s="16"/>
      <c r="R53" s="14"/>
    </row>
    <row r="54" spans="2:18" x14ac:dyDescent="0.3">
      <c r="B54" s="13"/>
      <c r="C54" s="16"/>
      <c r="D54" s="44"/>
      <c r="E54" s="16"/>
      <c r="F54" s="16"/>
      <c r="G54" s="16"/>
      <c r="H54" s="45"/>
      <c r="I54" s="16"/>
      <c r="J54" s="44"/>
      <c r="K54" s="16"/>
      <c r="L54" s="16"/>
      <c r="M54" s="16"/>
      <c r="N54" s="16"/>
      <c r="O54" s="16"/>
      <c r="P54" s="45"/>
      <c r="Q54" s="16"/>
      <c r="R54" s="14"/>
    </row>
    <row r="55" spans="2:18" x14ac:dyDescent="0.3">
      <c r="B55" s="13"/>
      <c r="C55" s="16"/>
      <c r="D55" s="44"/>
      <c r="E55" s="16"/>
      <c r="F55" s="16"/>
      <c r="G55" s="16"/>
      <c r="H55" s="45"/>
      <c r="I55" s="16"/>
      <c r="J55" s="44"/>
      <c r="K55" s="16"/>
      <c r="L55" s="16"/>
      <c r="M55" s="16"/>
      <c r="N55" s="16"/>
      <c r="O55" s="16"/>
      <c r="P55" s="45"/>
      <c r="Q55" s="16"/>
      <c r="R55" s="14"/>
    </row>
    <row r="56" spans="2:18" x14ac:dyDescent="0.3">
      <c r="B56" s="13"/>
      <c r="C56" s="16"/>
      <c r="D56" s="44"/>
      <c r="E56" s="16"/>
      <c r="F56" s="16"/>
      <c r="G56" s="16"/>
      <c r="H56" s="45"/>
      <c r="I56" s="16"/>
      <c r="J56" s="44"/>
      <c r="K56" s="16"/>
      <c r="L56" s="16"/>
      <c r="M56" s="16"/>
      <c r="N56" s="16"/>
      <c r="O56" s="16"/>
      <c r="P56" s="45"/>
      <c r="Q56" s="16"/>
      <c r="R56" s="14"/>
    </row>
    <row r="57" spans="2:18" x14ac:dyDescent="0.3">
      <c r="B57" s="13"/>
      <c r="C57" s="16"/>
      <c r="D57" s="44"/>
      <c r="E57" s="16"/>
      <c r="F57" s="16"/>
      <c r="G57" s="16"/>
      <c r="H57" s="45"/>
      <c r="I57" s="16"/>
      <c r="J57" s="44"/>
      <c r="K57" s="16"/>
      <c r="L57" s="16"/>
      <c r="M57" s="16"/>
      <c r="N57" s="16"/>
      <c r="O57" s="16"/>
      <c r="P57" s="45"/>
      <c r="Q57" s="16"/>
      <c r="R57" s="14"/>
    </row>
    <row r="58" spans="2:18" s="24" customFormat="1" ht="15" x14ac:dyDescent="0.25">
      <c r="B58" s="25"/>
      <c r="C58" s="26"/>
      <c r="D58" s="46" t="s">
        <v>66</v>
      </c>
      <c r="E58" s="47"/>
      <c r="F58" s="47"/>
      <c r="G58" s="48" t="s">
        <v>67</v>
      </c>
      <c r="H58" s="49"/>
      <c r="I58" s="26"/>
      <c r="J58" s="46" t="s">
        <v>66</v>
      </c>
      <c r="K58" s="47"/>
      <c r="L58" s="47"/>
      <c r="M58" s="47"/>
      <c r="N58" s="48" t="s">
        <v>67</v>
      </c>
      <c r="O58" s="47"/>
      <c r="P58" s="49"/>
      <c r="Q58" s="26"/>
      <c r="R58" s="27"/>
    </row>
    <row r="59" spans="2:18" x14ac:dyDescent="0.3">
      <c r="B59" s="13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4"/>
    </row>
    <row r="60" spans="2:18" s="24" customFormat="1" ht="15" x14ac:dyDescent="0.25">
      <c r="B60" s="25"/>
      <c r="C60" s="26"/>
      <c r="D60" s="41" t="s">
        <v>68</v>
      </c>
      <c r="E60" s="42"/>
      <c r="F60" s="42"/>
      <c r="G60" s="42"/>
      <c r="H60" s="43"/>
      <c r="I60" s="26"/>
      <c r="J60" s="41" t="s">
        <v>69</v>
      </c>
      <c r="K60" s="42"/>
      <c r="L60" s="42"/>
      <c r="M60" s="42"/>
      <c r="N60" s="42"/>
      <c r="O60" s="42"/>
      <c r="P60" s="43"/>
      <c r="Q60" s="26"/>
      <c r="R60" s="27"/>
    </row>
    <row r="61" spans="2:18" x14ac:dyDescent="0.3">
      <c r="B61" s="13"/>
      <c r="C61" s="16"/>
      <c r="D61" s="44"/>
      <c r="E61" s="16"/>
      <c r="F61" s="16"/>
      <c r="G61" s="16"/>
      <c r="H61" s="45"/>
      <c r="I61" s="16"/>
      <c r="J61" s="44"/>
      <c r="K61" s="16"/>
      <c r="L61" s="16"/>
      <c r="M61" s="16"/>
      <c r="N61" s="16"/>
      <c r="O61" s="16"/>
      <c r="P61" s="45"/>
      <c r="Q61" s="16"/>
      <c r="R61" s="14"/>
    </row>
    <row r="62" spans="2:18" x14ac:dyDescent="0.3">
      <c r="B62" s="13"/>
      <c r="C62" s="16"/>
      <c r="D62" s="44"/>
      <c r="E62" s="16"/>
      <c r="F62" s="16"/>
      <c r="G62" s="16"/>
      <c r="H62" s="45"/>
      <c r="I62" s="16"/>
      <c r="J62" s="44"/>
      <c r="K62" s="16"/>
      <c r="L62" s="16"/>
      <c r="M62" s="16"/>
      <c r="N62" s="16"/>
      <c r="O62" s="16"/>
      <c r="P62" s="45"/>
      <c r="Q62" s="16"/>
      <c r="R62" s="14"/>
    </row>
    <row r="63" spans="2:18" x14ac:dyDescent="0.3">
      <c r="B63" s="13"/>
      <c r="C63" s="16"/>
      <c r="D63" s="44"/>
      <c r="E63" s="16"/>
      <c r="F63" s="16"/>
      <c r="G63" s="16"/>
      <c r="H63" s="45"/>
      <c r="I63" s="16"/>
      <c r="J63" s="44"/>
      <c r="K63" s="16"/>
      <c r="L63" s="16"/>
      <c r="M63" s="16"/>
      <c r="N63" s="16"/>
      <c r="O63" s="16"/>
      <c r="P63" s="45"/>
      <c r="Q63" s="16"/>
      <c r="R63" s="14"/>
    </row>
    <row r="64" spans="2:18" x14ac:dyDescent="0.3">
      <c r="B64" s="13"/>
      <c r="C64" s="16"/>
      <c r="D64" s="44"/>
      <c r="E64" s="16"/>
      <c r="F64" s="16"/>
      <c r="G64" s="16"/>
      <c r="H64" s="45"/>
      <c r="I64" s="16"/>
      <c r="J64" s="44"/>
      <c r="K64" s="16"/>
      <c r="L64" s="16"/>
      <c r="M64" s="16"/>
      <c r="N64" s="16"/>
      <c r="O64" s="16"/>
      <c r="P64" s="45"/>
      <c r="Q64" s="16"/>
      <c r="R64" s="14"/>
    </row>
    <row r="65" spans="2:18" x14ac:dyDescent="0.3">
      <c r="B65" s="13"/>
      <c r="C65" s="16"/>
      <c r="D65" s="44"/>
      <c r="E65" s="16"/>
      <c r="F65" s="16"/>
      <c r="G65" s="16"/>
      <c r="H65" s="45"/>
      <c r="I65" s="16"/>
      <c r="J65" s="44"/>
      <c r="K65" s="16"/>
      <c r="L65" s="16"/>
      <c r="M65" s="16"/>
      <c r="N65" s="16"/>
      <c r="O65" s="16"/>
      <c r="P65" s="45"/>
      <c r="Q65" s="16"/>
      <c r="R65" s="14"/>
    </row>
    <row r="66" spans="2:18" x14ac:dyDescent="0.3">
      <c r="B66" s="13"/>
      <c r="C66" s="16"/>
      <c r="D66" s="44"/>
      <c r="E66" s="16"/>
      <c r="F66" s="16"/>
      <c r="G66" s="16"/>
      <c r="H66" s="45"/>
      <c r="I66" s="16"/>
      <c r="J66" s="44"/>
      <c r="K66" s="16"/>
      <c r="L66" s="16"/>
      <c r="M66" s="16"/>
      <c r="N66" s="16"/>
      <c r="O66" s="16"/>
      <c r="P66" s="45"/>
      <c r="Q66" s="16"/>
      <c r="R66" s="14"/>
    </row>
    <row r="67" spans="2:18" x14ac:dyDescent="0.3">
      <c r="B67" s="13"/>
      <c r="C67" s="16"/>
      <c r="D67" s="44"/>
      <c r="E67" s="16"/>
      <c r="F67" s="16"/>
      <c r="G67" s="16"/>
      <c r="H67" s="45"/>
      <c r="I67" s="16"/>
      <c r="J67" s="44"/>
      <c r="K67" s="16"/>
      <c r="L67" s="16"/>
      <c r="M67" s="16"/>
      <c r="N67" s="16"/>
      <c r="O67" s="16"/>
      <c r="P67" s="45"/>
      <c r="Q67" s="16"/>
      <c r="R67" s="14"/>
    </row>
    <row r="68" spans="2:18" x14ac:dyDescent="0.3">
      <c r="B68" s="13"/>
      <c r="C68" s="16"/>
      <c r="D68" s="44"/>
      <c r="E68" s="16"/>
      <c r="F68" s="16"/>
      <c r="G68" s="16"/>
      <c r="H68" s="45"/>
      <c r="I68" s="16"/>
      <c r="J68" s="44"/>
      <c r="K68" s="16"/>
      <c r="L68" s="16"/>
      <c r="M68" s="16"/>
      <c r="N68" s="16"/>
      <c r="O68" s="16"/>
      <c r="P68" s="45"/>
      <c r="Q68" s="16"/>
      <c r="R68" s="14"/>
    </row>
    <row r="69" spans="2:18" s="24" customFormat="1" ht="15" x14ac:dyDescent="0.25">
      <c r="B69" s="25"/>
      <c r="C69" s="26"/>
      <c r="D69" s="46" t="s">
        <v>66</v>
      </c>
      <c r="E69" s="47"/>
      <c r="F69" s="47"/>
      <c r="G69" s="48" t="s">
        <v>67</v>
      </c>
      <c r="H69" s="49"/>
      <c r="I69" s="26"/>
      <c r="J69" s="46" t="s">
        <v>66</v>
      </c>
      <c r="K69" s="47"/>
      <c r="L69" s="47"/>
      <c r="M69" s="47"/>
      <c r="N69" s="48" t="s">
        <v>67</v>
      </c>
      <c r="O69" s="47"/>
      <c r="P69" s="49"/>
      <c r="Q69" s="26"/>
      <c r="R69" s="27"/>
    </row>
    <row r="70" spans="2:18" s="24" customFormat="1" ht="14.45" customHeight="1" x14ac:dyDescent="0.25"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2"/>
    </row>
    <row r="74" spans="2:18" s="24" customFormat="1" ht="6.95" customHeight="1" x14ac:dyDescent="0.25"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5"/>
    </row>
    <row r="75" spans="2:18" s="24" customFormat="1" ht="36.950000000000003" customHeight="1" x14ac:dyDescent="0.25">
      <c r="B75" s="25"/>
      <c r="C75" s="190" t="s">
        <v>117</v>
      </c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27"/>
    </row>
    <row r="76" spans="2:18" s="24" customFormat="1" ht="6.95" customHeight="1" x14ac:dyDescent="0.25"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7"/>
    </row>
    <row r="77" spans="2:18" s="24" customFormat="1" ht="30" customHeight="1" x14ac:dyDescent="0.25">
      <c r="B77" s="25"/>
      <c r="C77" s="20" t="s">
        <v>16</v>
      </c>
      <c r="D77" s="26"/>
      <c r="E77" s="26"/>
      <c r="F77" s="222" t="str">
        <f t="shared" ref="F77:F78" si="0">F6</f>
        <v>Kostel Sv. Ignáce - oprava věže</v>
      </c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6"/>
      <c r="R77" s="27"/>
    </row>
    <row r="78" spans="2:18" s="24" customFormat="1" ht="36.950000000000003" customHeight="1" x14ac:dyDescent="0.25">
      <c r="B78" s="25"/>
      <c r="C78" s="62" t="s">
        <v>113</v>
      </c>
      <c r="D78" s="26"/>
      <c r="E78" s="26"/>
      <c r="F78" s="191" t="str">
        <f t="shared" si="0"/>
        <v>102-1 - SO-01 Oprava konstrukcí při vstupu do věže</v>
      </c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26"/>
      <c r="R78" s="27"/>
    </row>
    <row r="79" spans="2:18" s="24" customFormat="1" ht="6.95" customHeight="1" x14ac:dyDescent="0.25">
      <c r="B79" s="25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7"/>
    </row>
    <row r="80" spans="2:18" s="24" customFormat="1" ht="18" customHeight="1" x14ac:dyDescent="0.25">
      <c r="B80" s="25"/>
      <c r="C80" s="20" t="s">
        <v>24</v>
      </c>
      <c r="D80" s="26"/>
      <c r="E80" s="26"/>
      <c r="F80" s="18" t="str">
        <f>F9</f>
        <v>Valdštějnské nám. 96, Jičín - Staré Město</v>
      </c>
      <c r="G80" s="26"/>
      <c r="H80" s="26"/>
      <c r="I80" s="26"/>
      <c r="J80" s="26"/>
      <c r="K80" s="20" t="s">
        <v>26</v>
      </c>
      <c r="L80" s="26"/>
      <c r="M80" s="217" t="str">
        <f>IF(O9="","",O9)</f>
        <v>19.4.2018</v>
      </c>
      <c r="N80" s="217"/>
      <c r="O80" s="217"/>
      <c r="P80" s="217"/>
      <c r="Q80" s="26"/>
      <c r="R80" s="27"/>
    </row>
    <row r="81" spans="2:47" s="24" customFormat="1" ht="6.95" customHeight="1" x14ac:dyDescent="0.25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7"/>
    </row>
    <row r="82" spans="2:47" s="24" customFormat="1" ht="15" x14ac:dyDescent="0.25">
      <c r="B82" s="25"/>
      <c r="C82" s="20" t="s">
        <v>34</v>
      </c>
      <c r="D82" s="26"/>
      <c r="E82" s="26"/>
      <c r="F82" s="18" t="str">
        <f>E12</f>
        <v>Římsko katolická farnost-arciděkanství Jičín</v>
      </c>
      <c r="G82" s="26"/>
      <c r="H82" s="26"/>
      <c r="I82" s="26"/>
      <c r="J82" s="26"/>
      <c r="K82" s="20" t="s">
        <v>42</v>
      </c>
      <c r="L82" s="26"/>
      <c r="M82" s="200" t="str">
        <f>E18</f>
        <v xml:space="preserve">TP ATELIER, Na Skalce č.p. 1204, Č. Kostelec </v>
      </c>
      <c r="N82" s="200"/>
      <c r="O82" s="200"/>
      <c r="P82" s="200"/>
      <c r="Q82" s="200"/>
      <c r="R82" s="27"/>
    </row>
    <row r="83" spans="2:47" s="24" customFormat="1" ht="14.45" customHeight="1" x14ac:dyDescent="0.25">
      <c r="B83" s="25"/>
      <c r="C83" s="20" t="s">
        <v>40</v>
      </c>
      <c r="D83" s="26"/>
      <c r="E83" s="26"/>
      <c r="F83" s="18" t="str">
        <f>IF(E15="","",E15)</f>
        <v xml:space="preserve"> </v>
      </c>
      <c r="G83" s="26"/>
      <c r="H83" s="26"/>
      <c r="I83" s="26"/>
      <c r="J83" s="26"/>
      <c r="K83" s="20" t="s">
        <v>46</v>
      </c>
      <c r="L83" s="26"/>
      <c r="M83" s="200" t="str">
        <f>E21</f>
        <v>Nývlt Zd</v>
      </c>
      <c r="N83" s="200"/>
      <c r="O83" s="200"/>
      <c r="P83" s="200"/>
      <c r="Q83" s="200"/>
      <c r="R83" s="27"/>
    </row>
    <row r="84" spans="2:47" s="24" customFormat="1" ht="10.35" customHeight="1" x14ac:dyDescent="0.25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7"/>
    </row>
    <row r="85" spans="2:47" s="24" customFormat="1" ht="29.25" customHeight="1" x14ac:dyDescent="0.25">
      <c r="B85" s="25"/>
      <c r="C85" s="224" t="s">
        <v>118</v>
      </c>
      <c r="D85" s="224"/>
      <c r="E85" s="224"/>
      <c r="F85" s="224"/>
      <c r="G85" s="224"/>
      <c r="H85" s="37"/>
      <c r="I85" s="37"/>
      <c r="J85" s="37"/>
      <c r="K85" s="37"/>
      <c r="L85" s="37"/>
      <c r="M85" s="37"/>
      <c r="N85" s="224" t="s">
        <v>119</v>
      </c>
      <c r="O85" s="224"/>
      <c r="P85" s="224"/>
      <c r="Q85" s="224"/>
      <c r="R85" s="27"/>
    </row>
    <row r="86" spans="2:47" s="24" customFormat="1" ht="10.35" customHeight="1" x14ac:dyDescent="0.25"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7"/>
    </row>
    <row r="87" spans="2:47" s="24" customFormat="1" ht="29.25" customHeight="1" x14ac:dyDescent="0.25">
      <c r="B87" s="25"/>
      <c r="C87" s="72" t="s">
        <v>120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180"/>
      <c r="O87" s="180"/>
      <c r="P87" s="180"/>
      <c r="Q87" s="180"/>
      <c r="R87" s="27"/>
      <c r="AU87" s="9" t="s">
        <v>121</v>
      </c>
    </row>
    <row r="88" spans="2:47" s="102" customFormat="1" ht="24.95" customHeight="1" x14ac:dyDescent="0.25">
      <c r="B88" s="103"/>
      <c r="C88" s="104"/>
      <c r="D88" s="105" t="s">
        <v>122</v>
      </c>
      <c r="E88" s="104"/>
      <c r="F88" s="104"/>
      <c r="G88" s="104"/>
      <c r="H88" s="104"/>
      <c r="I88" s="104"/>
      <c r="J88" s="104"/>
      <c r="K88" s="104"/>
      <c r="L88" s="104"/>
      <c r="M88" s="104"/>
      <c r="N88" s="223"/>
      <c r="O88" s="223"/>
      <c r="P88" s="223"/>
      <c r="Q88" s="223"/>
      <c r="R88" s="106"/>
    </row>
    <row r="89" spans="2:47" s="107" customFormat="1" ht="19.899999999999999" customHeight="1" x14ac:dyDescent="0.25">
      <c r="B89" s="108"/>
      <c r="C89" s="109"/>
      <c r="D89" s="110" t="s">
        <v>123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21"/>
      <c r="O89" s="221"/>
      <c r="P89" s="221"/>
      <c r="Q89" s="221"/>
      <c r="R89" s="111"/>
    </row>
    <row r="90" spans="2:47" s="107" customFormat="1" ht="19.899999999999999" customHeight="1" x14ac:dyDescent="0.25">
      <c r="B90" s="108"/>
      <c r="C90" s="109"/>
      <c r="D90" s="110" t="s">
        <v>124</v>
      </c>
      <c r="E90" s="109"/>
      <c r="F90" s="109"/>
      <c r="G90" s="109"/>
      <c r="H90" s="109"/>
      <c r="I90" s="109"/>
      <c r="J90" s="109"/>
      <c r="K90" s="109"/>
      <c r="L90" s="109"/>
      <c r="M90" s="109"/>
      <c r="N90" s="221"/>
      <c r="O90" s="221"/>
      <c r="P90" s="221"/>
      <c r="Q90" s="221"/>
      <c r="R90" s="111"/>
    </row>
    <row r="91" spans="2:47" s="107" customFormat="1" ht="19.899999999999999" customHeight="1" x14ac:dyDescent="0.25">
      <c r="B91" s="108"/>
      <c r="C91" s="109"/>
      <c r="D91" s="110" t="s">
        <v>125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21"/>
      <c r="O91" s="221"/>
      <c r="P91" s="221"/>
      <c r="Q91" s="221"/>
      <c r="R91" s="111"/>
    </row>
    <row r="92" spans="2:47" s="107" customFormat="1" ht="19.899999999999999" customHeight="1" x14ac:dyDescent="0.25">
      <c r="B92" s="108"/>
      <c r="C92" s="109"/>
      <c r="D92" s="110" t="s">
        <v>126</v>
      </c>
      <c r="E92" s="109"/>
      <c r="F92" s="109"/>
      <c r="G92" s="109"/>
      <c r="H92" s="109"/>
      <c r="I92" s="109"/>
      <c r="J92" s="109"/>
      <c r="K92" s="109"/>
      <c r="L92" s="109"/>
      <c r="M92" s="109"/>
      <c r="N92" s="221"/>
      <c r="O92" s="221"/>
      <c r="P92" s="221"/>
      <c r="Q92" s="221"/>
      <c r="R92" s="111"/>
    </row>
    <row r="93" spans="2:47" s="102" customFormat="1" ht="24.95" customHeight="1" x14ac:dyDescent="0.25">
      <c r="B93" s="103"/>
      <c r="C93" s="104"/>
      <c r="D93" s="105" t="s">
        <v>127</v>
      </c>
      <c r="E93" s="104"/>
      <c r="F93" s="104"/>
      <c r="G93" s="104"/>
      <c r="H93" s="104"/>
      <c r="I93" s="104"/>
      <c r="J93" s="104"/>
      <c r="K93" s="104"/>
      <c r="L93" s="104"/>
      <c r="M93" s="104"/>
      <c r="N93" s="223"/>
      <c r="O93" s="223"/>
      <c r="P93" s="223"/>
      <c r="Q93" s="223"/>
      <c r="R93" s="106"/>
    </row>
    <row r="94" spans="2:47" s="107" customFormat="1" ht="19.899999999999999" customHeight="1" x14ac:dyDescent="0.25">
      <c r="B94" s="108"/>
      <c r="C94" s="109"/>
      <c r="D94" s="110" t="s">
        <v>128</v>
      </c>
      <c r="E94" s="109"/>
      <c r="F94" s="109"/>
      <c r="G94" s="109"/>
      <c r="H94" s="109"/>
      <c r="I94" s="109"/>
      <c r="J94" s="109"/>
      <c r="K94" s="109"/>
      <c r="L94" s="109"/>
      <c r="M94" s="109"/>
      <c r="N94" s="221"/>
      <c r="O94" s="221"/>
      <c r="P94" s="221"/>
      <c r="Q94" s="221"/>
      <c r="R94" s="111"/>
    </row>
    <row r="95" spans="2:47" s="107" customFormat="1" ht="19.899999999999999" customHeight="1" x14ac:dyDescent="0.25">
      <c r="B95" s="108"/>
      <c r="C95" s="109"/>
      <c r="D95" s="110" t="s">
        <v>129</v>
      </c>
      <c r="E95" s="109"/>
      <c r="F95" s="109"/>
      <c r="G95" s="109"/>
      <c r="H95" s="109"/>
      <c r="I95" s="109"/>
      <c r="J95" s="109"/>
      <c r="K95" s="109"/>
      <c r="L95" s="109"/>
      <c r="M95" s="109"/>
      <c r="N95" s="221"/>
      <c r="O95" s="221"/>
      <c r="P95" s="221"/>
      <c r="Q95" s="221"/>
      <c r="R95" s="111"/>
    </row>
    <row r="96" spans="2:47" s="107" customFormat="1" ht="19.899999999999999" customHeight="1" x14ac:dyDescent="0.25">
      <c r="B96" s="108"/>
      <c r="C96" s="109"/>
      <c r="D96" s="110" t="s">
        <v>130</v>
      </c>
      <c r="E96" s="109"/>
      <c r="F96" s="109"/>
      <c r="G96" s="109"/>
      <c r="H96" s="109"/>
      <c r="I96" s="109"/>
      <c r="J96" s="109"/>
      <c r="K96" s="109"/>
      <c r="L96" s="109"/>
      <c r="M96" s="109"/>
      <c r="N96" s="221"/>
      <c r="O96" s="221"/>
      <c r="P96" s="221"/>
      <c r="Q96" s="221"/>
      <c r="R96" s="111"/>
    </row>
    <row r="97" spans="2:21" s="107" customFormat="1" ht="19.899999999999999" customHeight="1" x14ac:dyDescent="0.25">
      <c r="B97" s="108"/>
      <c r="C97" s="109"/>
      <c r="D97" s="110" t="s">
        <v>131</v>
      </c>
      <c r="E97" s="109"/>
      <c r="F97" s="109"/>
      <c r="G97" s="109"/>
      <c r="H97" s="109"/>
      <c r="I97" s="109"/>
      <c r="J97" s="109"/>
      <c r="K97" s="109"/>
      <c r="L97" s="109"/>
      <c r="M97" s="109"/>
      <c r="N97" s="221"/>
      <c r="O97" s="221"/>
      <c r="P97" s="221"/>
      <c r="Q97" s="221"/>
      <c r="R97" s="111"/>
    </row>
    <row r="98" spans="2:21" s="107" customFormat="1" ht="19.899999999999999" customHeight="1" x14ac:dyDescent="0.25">
      <c r="B98" s="108"/>
      <c r="C98" s="109"/>
      <c r="D98" s="110" t="s">
        <v>132</v>
      </c>
      <c r="E98" s="109"/>
      <c r="F98" s="109"/>
      <c r="G98" s="109"/>
      <c r="H98" s="109"/>
      <c r="I98" s="109"/>
      <c r="J98" s="109"/>
      <c r="K98" s="109"/>
      <c r="L98" s="109"/>
      <c r="M98" s="109"/>
      <c r="N98" s="221"/>
      <c r="O98" s="221"/>
      <c r="P98" s="221"/>
      <c r="Q98" s="221"/>
      <c r="R98" s="111"/>
    </row>
    <row r="99" spans="2:21" s="107" customFormat="1" ht="19.899999999999999" customHeight="1" x14ac:dyDescent="0.25">
      <c r="B99" s="108"/>
      <c r="C99" s="109"/>
      <c r="D99" s="110" t="s">
        <v>133</v>
      </c>
      <c r="E99" s="109"/>
      <c r="F99" s="109"/>
      <c r="G99" s="109"/>
      <c r="H99" s="109"/>
      <c r="I99" s="109"/>
      <c r="J99" s="109"/>
      <c r="K99" s="109"/>
      <c r="L99" s="109"/>
      <c r="M99" s="109"/>
      <c r="N99" s="221"/>
      <c r="O99" s="221"/>
      <c r="P99" s="221"/>
      <c r="Q99" s="221"/>
      <c r="R99" s="111"/>
    </row>
    <row r="100" spans="2:21" s="24" customFormat="1" ht="21.75" customHeight="1" x14ac:dyDescent="0.25">
      <c r="B100" s="25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7"/>
    </row>
    <row r="101" spans="2:21" s="24" customFormat="1" ht="29.25" customHeight="1" x14ac:dyDescent="0.25">
      <c r="B101" s="25"/>
      <c r="C101" s="72" t="s">
        <v>134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180"/>
      <c r="O101" s="180"/>
      <c r="P101" s="180"/>
      <c r="Q101" s="180"/>
      <c r="R101" s="27"/>
      <c r="T101" s="112"/>
      <c r="U101" s="113" t="s">
        <v>54</v>
      </c>
    </row>
    <row r="102" spans="2:21" s="24" customFormat="1" ht="18" customHeight="1" x14ac:dyDescent="0.25">
      <c r="B102" s="25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7"/>
    </row>
    <row r="103" spans="2:21" s="24" customFormat="1" ht="29.25" customHeight="1" x14ac:dyDescent="0.25">
      <c r="B103" s="25"/>
      <c r="C103" s="96" t="s">
        <v>105</v>
      </c>
      <c r="D103" s="37"/>
      <c r="E103" s="37"/>
      <c r="F103" s="37"/>
      <c r="G103" s="37"/>
      <c r="H103" s="37"/>
      <c r="I103" s="37"/>
      <c r="J103" s="37"/>
      <c r="K103" s="37"/>
      <c r="L103" s="181"/>
      <c r="M103" s="181"/>
      <c r="N103" s="181"/>
      <c r="O103" s="181"/>
      <c r="P103" s="181"/>
      <c r="Q103" s="181"/>
      <c r="R103" s="27"/>
    </row>
    <row r="104" spans="2:21" s="24" customFormat="1" ht="6.95" customHeight="1" x14ac:dyDescent="0.25"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2"/>
    </row>
    <row r="108" spans="2:21" s="24" customFormat="1" ht="6.95" customHeight="1" x14ac:dyDescent="0.25"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5"/>
    </row>
    <row r="109" spans="2:21" s="24" customFormat="1" ht="36.950000000000003" customHeight="1" x14ac:dyDescent="0.25">
      <c r="B109" s="25"/>
      <c r="C109" s="190" t="s">
        <v>135</v>
      </c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27"/>
    </row>
    <row r="110" spans="2:21" s="24" customFormat="1" ht="6.95" customHeight="1" x14ac:dyDescent="0.25">
      <c r="B110" s="25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</row>
    <row r="111" spans="2:21" s="24" customFormat="1" ht="30" customHeight="1" x14ac:dyDescent="0.25">
      <c r="B111" s="25"/>
      <c r="C111" s="20" t="s">
        <v>16</v>
      </c>
      <c r="D111" s="26"/>
      <c r="E111" s="26"/>
      <c r="F111" s="222" t="str">
        <f t="shared" ref="F111:F112" si="1">F6</f>
        <v>Kostel Sv. Ignáce - oprava věže</v>
      </c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6"/>
      <c r="R111" s="27"/>
    </row>
    <row r="112" spans="2:21" s="24" customFormat="1" ht="36.950000000000003" customHeight="1" x14ac:dyDescent="0.25">
      <c r="B112" s="25"/>
      <c r="C112" s="62" t="s">
        <v>113</v>
      </c>
      <c r="D112" s="26"/>
      <c r="E112" s="26"/>
      <c r="F112" s="191" t="str">
        <f t="shared" si="1"/>
        <v>102-1 - SO-01 Oprava konstrukcí při vstupu do věže</v>
      </c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26"/>
      <c r="R112" s="27"/>
    </row>
    <row r="113" spans="2:65" s="24" customFormat="1" ht="6.95" customHeight="1" x14ac:dyDescent="0.25"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</row>
    <row r="114" spans="2:65" s="24" customFormat="1" ht="18" customHeight="1" x14ac:dyDescent="0.25">
      <c r="B114" s="25"/>
      <c r="C114" s="20" t="s">
        <v>24</v>
      </c>
      <c r="D114" s="26"/>
      <c r="E114" s="26"/>
      <c r="F114" s="18" t="str">
        <f>F9</f>
        <v>Valdštějnské nám. 96, Jičín - Staré Město</v>
      </c>
      <c r="G114" s="26"/>
      <c r="H114" s="26"/>
      <c r="I114" s="26"/>
      <c r="J114" s="26"/>
      <c r="K114" s="20" t="s">
        <v>26</v>
      </c>
      <c r="L114" s="26"/>
      <c r="M114" s="217" t="str">
        <f>IF(O9="","",O9)</f>
        <v>19.4.2018</v>
      </c>
      <c r="N114" s="217"/>
      <c r="O114" s="217"/>
      <c r="P114" s="217"/>
      <c r="Q114" s="26"/>
      <c r="R114" s="27"/>
    </row>
    <row r="115" spans="2:65" s="24" customFormat="1" ht="6.95" customHeight="1" x14ac:dyDescent="0.25">
      <c r="B115" s="25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7"/>
    </row>
    <row r="116" spans="2:65" s="24" customFormat="1" ht="15" x14ac:dyDescent="0.25">
      <c r="B116" s="25"/>
      <c r="C116" s="20" t="s">
        <v>34</v>
      </c>
      <c r="D116" s="26"/>
      <c r="E116" s="26"/>
      <c r="F116" s="18" t="str">
        <f>E12</f>
        <v>Římsko katolická farnost-arciděkanství Jičín</v>
      </c>
      <c r="G116" s="26"/>
      <c r="H116" s="26"/>
      <c r="I116" s="26"/>
      <c r="J116" s="26"/>
      <c r="K116" s="20" t="s">
        <v>42</v>
      </c>
      <c r="L116" s="26"/>
      <c r="M116" s="200" t="str">
        <f>E18</f>
        <v xml:space="preserve">TP ATELIER, Na Skalce č.p. 1204, Č. Kostelec </v>
      </c>
      <c r="N116" s="200"/>
      <c r="O116" s="200"/>
      <c r="P116" s="200"/>
      <c r="Q116" s="200"/>
      <c r="R116" s="27"/>
    </row>
    <row r="117" spans="2:65" s="24" customFormat="1" ht="14.45" customHeight="1" x14ac:dyDescent="0.25">
      <c r="B117" s="25"/>
      <c r="C117" s="20" t="s">
        <v>40</v>
      </c>
      <c r="D117" s="26"/>
      <c r="E117" s="26"/>
      <c r="F117" s="18" t="str">
        <f>IF(E15="","",E15)</f>
        <v xml:space="preserve"> </v>
      </c>
      <c r="G117" s="26"/>
      <c r="H117" s="26"/>
      <c r="I117" s="26"/>
      <c r="J117" s="26"/>
      <c r="K117" s="20" t="s">
        <v>46</v>
      </c>
      <c r="L117" s="26"/>
      <c r="M117" s="200" t="str">
        <f>E21</f>
        <v>Nývlt Zd</v>
      </c>
      <c r="N117" s="200"/>
      <c r="O117" s="200"/>
      <c r="P117" s="200"/>
      <c r="Q117" s="200"/>
      <c r="R117" s="27"/>
    </row>
    <row r="118" spans="2:65" s="24" customFormat="1" ht="10.35" customHeight="1" x14ac:dyDescent="0.25">
      <c r="B118" s="25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7"/>
    </row>
    <row r="119" spans="2:65" s="114" customFormat="1" ht="29.25" customHeight="1" x14ac:dyDescent="0.25">
      <c r="B119" s="115"/>
      <c r="C119" s="116" t="s">
        <v>136</v>
      </c>
      <c r="D119" s="117" t="s">
        <v>137</v>
      </c>
      <c r="E119" s="117" t="s">
        <v>72</v>
      </c>
      <c r="F119" s="218" t="s">
        <v>138</v>
      </c>
      <c r="G119" s="218"/>
      <c r="H119" s="218"/>
      <c r="I119" s="218"/>
      <c r="J119" s="117" t="s">
        <v>139</v>
      </c>
      <c r="K119" s="117" t="s">
        <v>140</v>
      </c>
      <c r="L119" s="219" t="s">
        <v>141</v>
      </c>
      <c r="M119" s="219"/>
      <c r="N119" s="220" t="s">
        <v>119</v>
      </c>
      <c r="O119" s="220"/>
      <c r="P119" s="220"/>
      <c r="Q119" s="220"/>
      <c r="R119" s="118"/>
      <c r="T119" s="68" t="s">
        <v>142</v>
      </c>
      <c r="U119" s="69" t="s">
        <v>54</v>
      </c>
      <c r="V119" s="69" t="s">
        <v>143</v>
      </c>
      <c r="W119" s="69" t="s">
        <v>144</v>
      </c>
      <c r="X119" s="69" t="s">
        <v>145</v>
      </c>
      <c r="Y119" s="69" t="s">
        <v>146</v>
      </c>
      <c r="Z119" s="69" t="s">
        <v>147</v>
      </c>
      <c r="AA119" s="70" t="s">
        <v>148</v>
      </c>
    </row>
    <row r="120" spans="2:65" s="24" customFormat="1" ht="29.25" customHeight="1" x14ac:dyDescent="0.35">
      <c r="B120" s="25"/>
      <c r="C120" s="72" t="s">
        <v>115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15"/>
      <c r="O120" s="215"/>
      <c r="P120" s="215"/>
      <c r="Q120" s="215"/>
      <c r="R120" s="27"/>
      <c r="T120" s="71"/>
      <c r="U120" s="42"/>
      <c r="V120" s="42"/>
      <c r="W120" s="119">
        <f>W121+W189</f>
        <v>189.27035100000001</v>
      </c>
      <c r="X120" s="42"/>
      <c r="Y120" s="119">
        <f>Y121+Y189</f>
        <v>2.8441163999999994</v>
      </c>
      <c r="Z120" s="42"/>
      <c r="AA120" s="120">
        <f>AA121+AA189</f>
        <v>4.9414180000000005</v>
      </c>
      <c r="AT120" s="9" t="s">
        <v>89</v>
      </c>
      <c r="AU120" s="9" t="s">
        <v>121</v>
      </c>
      <c r="BK120" s="121">
        <f>BK121+BK189</f>
        <v>0</v>
      </c>
    </row>
    <row r="121" spans="2:65" s="122" customFormat="1" ht="37.35" customHeight="1" x14ac:dyDescent="0.35">
      <c r="B121" s="123"/>
      <c r="C121" s="124"/>
      <c r="D121" s="125" t="s">
        <v>122</v>
      </c>
      <c r="E121" s="125"/>
      <c r="F121" s="125"/>
      <c r="G121" s="125"/>
      <c r="H121" s="125"/>
      <c r="I121" s="125"/>
      <c r="J121" s="125"/>
      <c r="K121" s="125"/>
      <c r="L121" s="125"/>
      <c r="M121" s="125"/>
      <c r="N121" s="216"/>
      <c r="O121" s="216"/>
      <c r="P121" s="216"/>
      <c r="Q121" s="216"/>
      <c r="R121" s="126"/>
      <c r="T121" s="127"/>
      <c r="U121" s="124"/>
      <c r="V121" s="124"/>
      <c r="W121" s="128">
        <f>W122+W145+W164+W186</f>
        <v>104.92570099999999</v>
      </c>
      <c r="X121" s="124"/>
      <c r="Y121" s="128">
        <f>Y122+Y145+Y164+Y186</f>
        <v>1.7178713999999997</v>
      </c>
      <c r="Z121" s="124"/>
      <c r="AA121" s="129">
        <f>AA122+AA145+AA164+AA186</f>
        <v>2.3956400000000002</v>
      </c>
      <c r="AR121" s="130" t="s">
        <v>23</v>
      </c>
      <c r="AT121" s="131" t="s">
        <v>89</v>
      </c>
      <c r="AU121" s="131" t="s">
        <v>90</v>
      </c>
      <c r="AY121" s="130" t="s">
        <v>149</v>
      </c>
      <c r="BK121" s="132">
        <f>BK122+BK145+BK164+BK186</f>
        <v>0</v>
      </c>
    </row>
    <row r="122" spans="2:65" s="122" customFormat="1" ht="19.899999999999999" customHeight="1" x14ac:dyDescent="0.3">
      <c r="B122" s="123"/>
      <c r="C122" s="124"/>
      <c r="D122" s="133" t="s">
        <v>123</v>
      </c>
      <c r="E122" s="133"/>
      <c r="F122" s="133"/>
      <c r="G122" s="133"/>
      <c r="H122" s="133"/>
      <c r="I122" s="133"/>
      <c r="J122" s="133"/>
      <c r="K122" s="133"/>
      <c r="L122" s="133"/>
      <c r="M122" s="133"/>
      <c r="N122" s="210"/>
      <c r="O122" s="210"/>
      <c r="P122" s="210"/>
      <c r="Q122" s="210"/>
      <c r="R122" s="126"/>
      <c r="T122" s="127"/>
      <c r="U122" s="124"/>
      <c r="V122" s="124"/>
      <c r="W122" s="128">
        <f>SUM(W123:W144)</f>
        <v>48.451150000000005</v>
      </c>
      <c r="X122" s="124"/>
      <c r="Y122" s="128">
        <f>SUM(Y123:Y144)</f>
        <v>1.7142073999999998</v>
      </c>
      <c r="Z122" s="124"/>
      <c r="AA122" s="129">
        <f>SUM(AA123:AA144)</f>
        <v>0</v>
      </c>
      <c r="AR122" s="130" t="s">
        <v>23</v>
      </c>
      <c r="AT122" s="131" t="s">
        <v>89</v>
      </c>
      <c r="AU122" s="131" t="s">
        <v>23</v>
      </c>
      <c r="AY122" s="130" t="s">
        <v>149</v>
      </c>
      <c r="BK122" s="132">
        <f>SUM(BK123:BK144)</f>
        <v>0</v>
      </c>
    </row>
    <row r="123" spans="2:65" s="24" customFormat="1" ht="44.25" customHeight="1" x14ac:dyDescent="0.25">
      <c r="B123" s="134"/>
      <c r="C123" s="135" t="s">
        <v>23</v>
      </c>
      <c r="D123" s="135" t="s">
        <v>150</v>
      </c>
      <c r="E123" s="136" t="s">
        <v>151</v>
      </c>
      <c r="F123" s="209" t="s">
        <v>152</v>
      </c>
      <c r="G123" s="209"/>
      <c r="H123" s="209"/>
      <c r="I123" s="209"/>
      <c r="J123" s="137" t="s">
        <v>153</v>
      </c>
      <c r="K123" s="138">
        <v>19</v>
      </c>
      <c r="L123" s="203"/>
      <c r="M123" s="203"/>
      <c r="N123" s="203"/>
      <c r="O123" s="203"/>
      <c r="P123" s="203"/>
      <c r="Q123" s="203"/>
      <c r="R123" s="139"/>
      <c r="T123" s="140"/>
      <c r="U123" s="35" t="s">
        <v>55</v>
      </c>
      <c r="V123" s="141">
        <v>0.47</v>
      </c>
      <c r="W123" s="141">
        <f t="shared" ref="W123:W124" si="2">V123*K123</f>
        <v>8.93</v>
      </c>
      <c r="X123" s="141">
        <v>0</v>
      </c>
      <c r="Y123" s="141">
        <f t="shared" ref="Y123:Y124" si="3">X123*K123</f>
        <v>0</v>
      </c>
      <c r="Z123" s="141">
        <v>0</v>
      </c>
      <c r="AA123" s="142">
        <f t="shared" ref="AA123:AA124" si="4">Z123*K123</f>
        <v>0</v>
      </c>
      <c r="AR123" s="9" t="s">
        <v>154</v>
      </c>
      <c r="AT123" s="9" t="s">
        <v>150</v>
      </c>
      <c r="AU123" s="9" t="s">
        <v>111</v>
      </c>
      <c r="AY123" s="9" t="s">
        <v>149</v>
      </c>
      <c r="BE123" s="143">
        <f t="shared" ref="BE123:BE124" si="5">IF(U123="základní",N123,0)</f>
        <v>0</v>
      </c>
      <c r="BF123" s="143">
        <f t="shared" ref="BF123:BF124" si="6">IF(U123="snížená",N123,0)</f>
        <v>0</v>
      </c>
      <c r="BG123" s="143">
        <f t="shared" ref="BG123:BG124" si="7">IF(U123="zákl. přenesená",N123,0)</f>
        <v>0</v>
      </c>
      <c r="BH123" s="143">
        <f t="shared" ref="BH123:BH124" si="8">IF(U123="sníž. přenesená",N123,0)</f>
        <v>0</v>
      </c>
      <c r="BI123" s="143">
        <f t="shared" ref="BI123:BI124" si="9">IF(U123="nulová",N123,0)</f>
        <v>0</v>
      </c>
      <c r="BJ123" s="9" t="s">
        <v>23</v>
      </c>
      <c r="BK123" s="143">
        <f t="shared" ref="BK123:BK124" si="10">ROUND(L123*K123,2)</f>
        <v>0</v>
      </c>
      <c r="BL123" s="9" t="s">
        <v>154</v>
      </c>
      <c r="BM123" s="9" t="s">
        <v>155</v>
      </c>
    </row>
    <row r="124" spans="2:65" s="24" customFormat="1" ht="31.5" customHeight="1" x14ac:dyDescent="0.25">
      <c r="B124" s="134"/>
      <c r="C124" s="135" t="s">
        <v>111</v>
      </c>
      <c r="D124" s="135" t="s">
        <v>150</v>
      </c>
      <c r="E124" s="136" t="s">
        <v>156</v>
      </c>
      <c r="F124" s="209" t="s">
        <v>157</v>
      </c>
      <c r="G124" s="209"/>
      <c r="H124" s="209"/>
      <c r="I124" s="209"/>
      <c r="J124" s="137" t="s">
        <v>158</v>
      </c>
      <c r="K124" s="138">
        <v>53</v>
      </c>
      <c r="L124" s="203"/>
      <c r="M124" s="203"/>
      <c r="N124" s="203"/>
      <c r="O124" s="203"/>
      <c r="P124" s="203"/>
      <c r="Q124" s="203"/>
      <c r="R124" s="139"/>
      <c r="T124" s="140"/>
      <c r="U124" s="35" t="s">
        <v>55</v>
      </c>
      <c r="V124" s="141">
        <v>0.47</v>
      </c>
      <c r="W124" s="141">
        <f t="shared" si="2"/>
        <v>24.91</v>
      </c>
      <c r="X124" s="141">
        <v>1.8380000000000001E-2</v>
      </c>
      <c r="Y124" s="141">
        <f t="shared" si="3"/>
        <v>0.97414000000000001</v>
      </c>
      <c r="Z124" s="141">
        <v>0</v>
      </c>
      <c r="AA124" s="142">
        <f t="shared" si="4"/>
        <v>0</v>
      </c>
      <c r="AR124" s="9" t="s">
        <v>154</v>
      </c>
      <c r="AT124" s="9" t="s">
        <v>150</v>
      </c>
      <c r="AU124" s="9" t="s">
        <v>111</v>
      </c>
      <c r="AY124" s="9" t="s">
        <v>149</v>
      </c>
      <c r="BE124" s="143">
        <f t="shared" si="5"/>
        <v>0</v>
      </c>
      <c r="BF124" s="143">
        <f t="shared" si="6"/>
        <v>0</v>
      </c>
      <c r="BG124" s="143">
        <f t="shared" si="7"/>
        <v>0</v>
      </c>
      <c r="BH124" s="143">
        <f t="shared" si="8"/>
        <v>0</v>
      </c>
      <c r="BI124" s="143">
        <f t="shared" si="9"/>
        <v>0</v>
      </c>
      <c r="BJ124" s="9" t="s">
        <v>23</v>
      </c>
      <c r="BK124" s="143">
        <f t="shared" si="10"/>
        <v>0</v>
      </c>
      <c r="BL124" s="9" t="s">
        <v>154</v>
      </c>
      <c r="BM124" s="9" t="s">
        <v>159</v>
      </c>
    </row>
    <row r="125" spans="2:65" s="144" customFormat="1" ht="22.5" customHeight="1" x14ac:dyDescent="0.25">
      <c r="B125" s="145"/>
      <c r="C125" s="146"/>
      <c r="D125" s="146"/>
      <c r="E125" s="147"/>
      <c r="F125" s="204" t="s">
        <v>160</v>
      </c>
      <c r="G125" s="204"/>
      <c r="H125" s="204"/>
      <c r="I125" s="204"/>
      <c r="J125" s="146"/>
      <c r="K125" s="148">
        <v>33</v>
      </c>
      <c r="L125" s="146"/>
      <c r="M125" s="146"/>
      <c r="N125" s="146"/>
      <c r="O125" s="146"/>
      <c r="P125" s="146"/>
      <c r="Q125" s="146"/>
      <c r="R125" s="149"/>
      <c r="T125" s="150"/>
      <c r="U125" s="146"/>
      <c r="V125" s="146"/>
      <c r="W125" s="146"/>
      <c r="X125" s="146"/>
      <c r="Y125" s="146"/>
      <c r="Z125" s="146"/>
      <c r="AA125" s="151"/>
      <c r="AT125" s="152" t="s">
        <v>161</v>
      </c>
      <c r="AU125" s="152" t="s">
        <v>111</v>
      </c>
      <c r="AV125" s="144" t="s">
        <v>111</v>
      </c>
      <c r="AW125" s="144" t="s">
        <v>162</v>
      </c>
      <c r="AX125" s="144" t="s">
        <v>90</v>
      </c>
      <c r="AY125" s="152" t="s">
        <v>149</v>
      </c>
    </row>
    <row r="126" spans="2:65" s="144" customFormat="1" ht="22.5" customHeight="1" x14ac:dyDescent="0.25">
      <c r="B126" s="145"/>
      <c r="C126" s="146"/>
      <c r="D126" s="146"/>
      <c r="E126" s="147"/>
      <c r="F126" s="207" t="s">
        <v>163</v>
      </c>
      <c r="G126" s="207"/>
      <c r="H126" s="207"/>
      <c r="I126" s="207"/>
      <c r="J126" s="146"/>
      <c r="K126" s="148">
        <v>20</v>
      </c>
      <c r="L126" s="146"/>
      <c r="M126" s="146"/>
      <c r="N126" s="146"/>
      <c r="O126" s="146"/>
      <c r="P126" s="146"/>
      <c r="Q126" s="146"/>
      <c r="R126" s="149"/>
      <c r="T126" s="150"/>
      <c r="U126" s="146"/>
      <c r="V126" s="146"/>
      <c r="W126" s="146"/>
      <c r="X126" s="146"/>
      <c r="Y126" s="146"/>
      <c r="Z126" s="146"/>
      <c r="AA126" s="151"/>
      <c r="AT126" s="152" t="s">
        <v>161</v>
      </c>
      <c r="AU126" s="152" t="s">
        <v>111</v>
      </c>
      <c r="AV126" s="144" t="s">
        <v>111</v>
      </c>
      <c r="AW126" s="144" t="s">
        <v>162</v>
      </c>
      <c r="AX126" s="144" t="s">
        <v>90</v>
      </c>
      <c r="AY126" s="152" t="s">
        <v>149</v>
      </c>
    </row>
    <row r="127" spans="2:65" s="153" customFormat="1" ht="22.5" customHeight="1" x14ac:dyDescent="0.25">
      <c r="B127" s="154"/>
      <c r="C127" s="155"/>
      <c r="D127" s="155"/>
      <c r="E127" s="156"/>
      <c r="F127" s="205" t="s">
        <v>164</v>
      </c>
      <c r="G127" s="205"/>
      <c r="H127" s="205"/>
      <c r="I127" s="205"/>
      <c r="J127" s="155"/>
      <c r="K127" s="157">
        <v>53</v>
      </c>
      <c r="L127" s="155"/>
      <c r="M127" s="155"/>
      <c r="N127" s="155"/>
      <c r="O127" s="155"/>
      <c r="P127" s="155"/>
      <c r="Q127" s="155"/>
      <c r="R127" s="158"/>
      <c r="T127" s="159"/>
      <c r="U127" s="155"/>
      <c r="V127" s="155"/>
      <c r="W127" s="155"/>
      <c r="X127" s="155"/>
      <c r="Y127" s="155"/>
      <c r="Z127" s="155"/>
      <c r="AA127" s="160"/>
      <c r="AT127" s="161" t="s">
        <v>161</v>
      </c>
      <c r="AU127" s="161" t="s">
        <v>111</v>
      </c>
      <c r="AV127" s="153" t="s">
        <v>154</v>
      </c>
      <c r="AW127" s="153" t="s">
        <v>162</v>
      </c>
      <c r="AX127" s="153" t="s">
        <v>23</v>
      </c>
      <c r="AY127" s="161" t="s">
        <v>149</v>
      </c>
    </row>
    <row r="128" spans="2:65" s="24" customFormat="1" ht="31.5" customHeight="1" x14ac:dyDescent="0.25">
      <c r="B128" s="134"/>
      <c r="C128" s="135" t="s">
        <v>165</v>
      </c>
      <c r="D128" s="135" t="s">
        <v>150</v>
      </c>
      <c r="E128" s="136" t="s">
        <v>166</v>
      </c>
      <c r="F128" s="209" t="s">
        <v>167</v>
      </c>
      <c r="G128" s="209"/>
      <c r="H128" s="209"/>
      <c r="I128" s="209"/>
      <c r="J128" s="137" t="s">
        <v>158</v>
      </c>
      <c r="K128" s="138">
        <v>4.29</v>
      </c>
      <c r="L128" s="203"/>
      <c r="M128" s="203"/>
      <c r="N128" s="203"/>
      <c r="O128" s="203"/>
      <c r="P128" s="203"/>
      <c r="Q128" s="203"/>
      <c r="R128" s="139"/>
      <c r="T128" s="140"/>
      <c r="U128" s="35" t="s">
        <v>55</v>
      </c>
      <c r="V128" s="141">
        <v>1.355</v>
      </c>
      <c r="W128" s="141">
        <f>V128*K128</f>
        <v>5.8129499999999998</v>
      </c>
      <c r="X128" s="141">
        <v>3.3579999999999999E-2</v>
      </c>
      <c r="Y128" s="141">
        <f>X128*K128</f>
        <v>0.1440582</v>
      </c>
      <c r="Z128" s="141">
        <v>0</v>
      </c>
      <c r="AA128" s="142">
        <f>Z128*K128</f>
        <v>0</v>
      </c>
      <c r="AR128" s="9" t="s">
        <v>154</v>
      </c>
      <c r="AT128" s="9" t="s">
        <v>150</v>
      </c>
      <c r="AU128" s="9" t="s">
        <v>111</v>
      </c>
      <c r="AY128" s="9" t="s">
        <v>149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9" t="s">
        <v>23</v>
      </c>
      <c r="BK128" s="143">
        <f>ROUND(L128*K128,2)</f>
        <v>0</v>
      </c>
      <c r="BL128" s="9" t="s">
        <v>154</v>
      </c>
      <c r="BM128" s="9" t="s">
        <v>168</v>
      </c>
    </row>
    <row r="129" spans="2:65" s="162" customFormat="1" ht="22.5" customHeight="1" x14ac:dyDescent="0.25">
      <c r="B129" s="163"/>
      <c r="C129" s="164"/>
      <c r="D129" s="164"/>
      <c r="E129" s="165"/>
      <c r="F129" s="206" t="s">
        <v>169</v>
      </c>
      <c r="G129" s="206"/>
      <c r="H129" s="206"/>
      <c r="I129" s="206"/>
      <c r="J129" s="164"/>
      <c r="K129" s="165"/>
      <c r="L129" s="164"/>
      <c r="M129" s="164"/>
      <c r="N129" s="164"/>
      <c r="O129" s="164"/>
      <c r="P129" s="164"/>
      <c r="Q129" s="164"/>
      <c r="R129" s="166"/>
      <c r="T129" s="167"/>
      <c r="U129" s="164"/>
      <c r="V129" s="164"/>
      <c r="W129" s="164"/>
      <c r="X129" s="164"/>
      <c r="Y129" s="164"/>
      <c r="Z129" s="164"/>
      <c r="AA129" s="168"/>
      <c r="AT129" s="169" t="s">
        <v>161</v>
      </c>
      <c r="AU129" s="169" t="s">
        <v>111</v>
      </c>
      <c r="AV129" s="162" t="s">
        <v>23</v>
      </c>
      <c r="AW129" s="162" t="s">
        <v>162</v>
      </c>
      <c r="AX129" s="162" t="s">
        <v>90</v>
      </c>
      <c r="AY129" s="169" t="s">
        <v>149</v>
      </c>
    </row>
    <row r="130" spans="2:65" s="144" customFormat="1" ht="22.5" customHeight="1" x14ac:dyDescent="0.25">
      <c r="B130" s="145"/>
      <c r="C130" s="146"/>
      <c r="D130" s="146"/>
      <c r="E130" s="147"/>
      <c r="F130" s="207" t="s">
        <v>170</v>
      </c>
      <c r="G130" s="207"/>
      <c r="H130" s="207"/>
      <c r="I130" s="207"/>
      <c r="J130" s="146"/>
      <c r="K130" s="148">
        <v>3.33</v>
      </c>
      <c r="L130" s="146"/>
      <c r="M130" s="146"/>
      <c r="N130" s="146"/>
      <c r="O130" s="146"/>
      <c r="P130" s="146"/>
      <c r="Q130" s="146"/>
      <c r="R130" s="149"/>
      <c r="T130" s="150"/>
      <c r="U130" s="146"/>
      <c r="V130" s="146"/>
      <c r="W130" s="146"/>
      <c r="X130" s="146"/>
      <c r="Y130" s="146"/>
      <c r="Z130" s="146"/>
      <c r="AA130" s="151"/>
      <c r="AT130" s="152" t="s">
        <v>161</v>
      </c>
      <c r="AU130" s="152" t="s">
        <v>111</v>
      </c>
      <c r="AV130" s="144" t="s">
        <v>111</v>
      </c>
      <c r="AW130" s="144" t="s">
        <v>162</v>
      </c>
      <c r="AX130" s="144" t="s">
        <v>90</v>
      </c>
      <c r="AY130" s="152" t="s">
        <v>149</v>
      </c>
    </row>
    <row r="131" spans="2:65" s="144" customFormat="1" ht="22.5" customHeight="1" x14ac:dyDescent="0.25">
      <c r="B131" s="145"/>
      <c r="C131" s="146"/>
      <c r="D131" s="146"/>
      <c r="E131" s="147"/>
      <c r="F131" s="207" t="s">
        <v>171</v>
      </c>
      <c r="G131" s="207"/>
      <c r="H131" s="207"/>
      <c r="I131" s="207"/>
      <c r="J131" s="146"/>
      <c r="K131" s="148">
        <v>0.96</v>
      </c>
      <c r="L131" s="146"/>
      <c r="M131" s="146"/>
      <c r="N131" s="146"/>
      <c r="O131" s="146"/>
      <c r="P131" s="146"/>
      <c r="Q131" s="146"/>
      <c r="R131" s="149"/>
      <c r="T131" s="150"/>
      <c r="U131" s="146"/>
      <c r="V131" s="146"/>
      <c r="W131" s="146"/>
      <c r="X131" s="146"/>
      <c r="Y131" s="146"/>
      <c r="Z131" s="146"/>
      <c r="AA131" s="151"/>
      <c r="AT131" s="152" t="s">
        <v>161</v>
      </c>
      <c r="AU131" s="152" t="s">
        <v>111</v>
      </c>
      <c r="AV131" s="144" t="s">
        <v>111</v>
      </c>
      <c r="AW131" s="144" t="s">
        <v>162</v>
      </c>
      <c r="AX131" s="144" t="s">
        <v>90</v>
      </c>
      <c r="AY131" s="152" t="s">
        <v>149</v>
      </c>
    </row>
    <row r="132" spans="2:65" s="153" customFormat="1" ht="22.5" customHeight="1" x14ac:dyDescent="0.25">
      <c r="B132" s="154"/>
      <c r="C132" s="155"/>
      <c r="D132" s="155"/>
      <c r="E132" s="156"/>
      <c r="F132" s="205" t="s">
        <v>164</v>
      </c>
      <c r="G132" s="205"/>
      <c r="H132" s="205"/>
      <c r="I132" s="205"/>
      <c r="J132" s="155"/>
      <c r="K132" s="157">
        <v>4.29</v>
      </c>
      <c r="L132" s="155"/>
      <c r="M132" s="155"/>
      <c r="N132" s="155"/>
      <c r="O132" s="155"/>
      <c r="P132" s="155"/>
      <c r="Q132" s="155"/>
      <c r="R132" s="158"/>
      <c r="T132" s="159"/>
      <c r="U132" s="155"/>
      <c r="V132" s="155"/>
      <c r="W132" s="155"/>
      <c r="X132" s="155"/>
      <c r="Y132" s="155"/>
      <c r="Z132" s="155"/>
      <c r="AA132" s="160"/>
      <c r="AT132" s="161" t="s">
        <v>161</v>
      </c>
      <c r="AU132" s="161" t="s">
        <v>111</v>
      </c>
      <c r="AV132" s="153" t="s">
        <v>154</v>
      </c>
      <c r="AW132" s="153" t="s">
        <v>162</v>
      </c>
      <c r="AX132" s="153" t="s">
        <v>23</v>
      </c>
      <c r="AY132" s="161" t="s">
        <v>149</v>
      </c>
    </row>
    <row r="133" spans="2:65" s="24" customFormat="1" ht="31.5" customHeight="1" x14ac:dyDescent="0.25">
      <c r="B133" s="134"/>
      <c r="C133" s="135" t="s">
        <v>154</v>
      </c>
      <c r="D133" s="135" t="s">
        <v>150</v>
      </c>
      <c r="E133" s="136" t="s">
        <v>172</v>
      </c>
      <c r="F133" s="209" t="s">
        <v>173</v>
      </c>
      <c r="G133" s="209"/>
      <c r="H133" s="209"/>
      <c r="I133" s="209"/>
      <c r="J133" s="137" t="s">
        <v>158</v>
      </c>
      <c r="K133" s="138">
        <v>20</v>
      </c>
      <c r="L133" s="203"/>
      <c r="M133" s="203"/>
      <c r="N133" s="203"/>
      <c r="O133" s="203"/>
      <c r="P133" s="203"/>
      <c r="Q133" s="203"/>
      <c r="R133" s="139"/>
      <c r="T133" s="140"/>
      <c r="U133" s="35" t="s">
        <v>55</v>
      </c>
      <c r="V133" s="141">
        <v>0.17199999999999999</v>
      </c>
      <c r="W133" s="141">
        <f>V133*K133</f>
        <v>3.4399999999999995</v>
      </c>
      <c r="X133" s="141">
        <v>1.4E-3</v>
      </c>
      <c r="Y133" s="141">
        <f>X133*K133</f>
        <v>2.8000000000000001E-2</v>
      </c>
      <c r="Z133" s="141">
        <v>0</v>
      </c>
      <c r="AA133" s="142">
        <f>Z133*K133</f>
        <v>0</v>
      </c>
      <c r="AR133" s="9" t="s">
        <v>154</v>
      </c>
      <c r="AT133" s="9" t="s">
        <v>150</v>
      </c>
      <c r="AU133" s="9" t="s">
        <v>111</v>
      </c>
      <c r="AY133" s="9" t="s">
        <v>149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9" t="s">
        <v>23</v>
      </c>
      <c r="BK133" s="143">
        <f>ROUND(L133*K133,2)</f>
        <v>0</v>
      </c>
      <c r="BL133" s="9" t="s">
        <v>154</v>
      </c>
      <c r="BM133" s="9" t="s">
        <v>174</v>
      </c>
    </row>
    <row r="134" spans="2:65" s="144" customFormat="1" ht="22.5" customHeight="1" x14ac:dyDescent="0.25">
      <c r="B134" s="145"/>
      <c r="C134" s="146"/>
      <c r="D134" s="146"/>
      <c r="E134" s="147"/>
      <c r="F134" s="204" t="s">
        <v>175</v>
      </c>
      <c r="G134" s="204"/>
      <c r="H134" s="204"/>
      <c r="I134" s="204"/>
      <c r="J134" s="146"/>
      <c r="K134" s="148">
        <v>20</v>
      </c>
      <c r="L134" s="146"/>
      <c r="M134" s="146"/>
      <c r="N134" s="146"/>
      <c r="O134" s="146"/>
      <c r="P134" s="146"/>
      <c r="Q134" s="146"/>
      <c r="R134" s="149"/>
      <c r="T134" s="150"/>
      <c r="U134" s="146"/>
      <c r="V134" s="146"/>
      <c r="W134" s="146"/>
      <c r="X134" s="146"/>
      <c r="Y134" s="146"/>
      <c r="Z134" s="146"/>
      <c r="AA134" s="151"/>
      <c r="AT134" s="152" t="s">
        <v>161</v>
      </c>
      <c r="AU134" s="152" t="s">
        <v>111</v>
      </c>
      <c r="AV134" s="144" t="s">
        <v>111</v>
      </c>
      <c r="AW134" s="144" t="s">
        <v>162</v>
      </c>
      <c r="AX134" s="144" t="s">
        <v>90</v>
      </c>
      <c r="AY134" s="152" t="s">
        <v>149</v>
      </c>
    </row>
    <row r="135" spans="2:65" s="153" customFormat="1" ht="22.5" customHeight="1" x14ac:dyDescent="0.25">
      <c r="B135" s="154"/>
      <c r="C135" s="155"/>
      <c r="D135" s="155"/>
      <c r="E135" s="156"/>
      <c r="F135" s="205" t="s">
        <v>164</v>
      </c>
      <c r="G135" s="205"/>
      <c r="H135" s="205"/>
      <c r="I135" s="205"/>
      <c r="J135" s="155"/>
      <c r="K135" s="157">
        <v>20</v>
      </c>
      <c r="L135" s="155"/>
      <c r="M135" s="155"/>
      <c r="N135" s="155"/>
      <c r="O135" s="155"/>
      <c r="P135" s="155"/>
      <c r="Q135" s="155"/>
      <c r="R135" s="158"/>
      <c r="T135" s="159"/>
      <c r="U135" s="155"/>
      <c r="V135" s="155"/>
      <c r="W135" s="155"/>
      <c r="X135" s="155"/>
      <c r="Y135" s="155"/>
      <c r="Z135" s="155"/>
      <c r="AA135" s="160"/>
      <c r="AT135" s="161" t="s">
        <v>161</v>
      </c>
      <c r="AU135" s="161" t="s">
        <v>111</v>
      </c>
      <c r="AV135" s="153" t="s">
        <v>154</v>
      </c>
      <c r="AW135" s="153" t="s">
        <v>162</v>
      </c>
      <c r="AX135" s="153" t="s">
        <v>23</v>
      </c>
      <c r="AY135" s="161" t="s">
        <v>149</v>
      </c>
    </row>
    <row r="136" spans="2:65" s="24" customFormat="1" ht="31.5" customHeight="1" x14ac:dyDescent="0.25">
      <c r="B136" s="134"/>
      <c r="C136" s="135" t="s">
        <v>176</v>
      </c>
      <c r="D136" s="135" t="s">
        <v>150</v>
      </c>
      <c r="E136" s="136" t="s">
        <v>177</v>
      </c>
      <c r="F136" s="209" t="s">
        <v>178</v>
      </c>
      <c r="G136" s="209"/>
      <c r="H136" s="209"/>
      <c r="I136" s="209"/>
      <c r="J136" s="137" t="s">
        <v>179</v>
      </c>
      <c r="K136" s="138">
        <v>9.86</v>
      </c>
      <c r="L136" s="203"/>
      <c r="M136" s="203"/>
      <c r="N136" s="203"/>
      <c r="O136" s="203"/>
      <c r="P136" s="203"/>
      <c r="Q136" s="203"/>
      <c r="R136" s="139"/>
      <c r="T136" s="140"/>
      <c r="U136" s="35" t="s">
        <v>55</v>
      </c>
      <c r="V136" s="141">
        <v>0.37</v>
      </c>
      <c r="W136" s="141">
        <f>V136*K136</f>
        <v>3.6481999999999997</v>
      </c>
      <c r="X136" s="141">
        <v>1.5E-3</v>
      </c>
      <c r="Y136" s="141">
        <f>X136*K136</f>
        <v>1.4789999999999999E-2</v>
      </c>
      <c r="Z136" s="141">
        <v>0</v>
      </c>
      <c r="AA136" s="142">
        <f>Z136*K136</f>
        <v>0</v>
      </c>
      <c r="AR136" s="9" t="s">
        <v>154</v>
      </c>
      <c r="AT136" s="9" t="s">
        <v>150</v>
      </c>
      <c r="AU136" s="9" t="s">
        <v>111</v>
      </c>
      <c r="AY136" s="9" t="s">
        <v>149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9" t="s">
        <v>23</v>
      </c>
      <c r="BK136" s="143">
        <f>ROUND(L136*K136,2)</f>
        <v>0</v>
      </c>
      <c r="BL136" s="9" t="s">
        <v>154</v>
      </c>
      <c r="BM136" s="9" t="s">
        <v>180</v>
      </c>
    </row>
    <row r="137" spans="2:65" s="162" customFormat="1" ht="22.5" customHeight="1" x14ac:dyDescent="0.25">
      <c r="B137" s="163"/>
      <c r="C137" s="164"/>
      <c r="D137" s="164"/>
      <c r="E137" s="165"/>
      <c r="F137" s="206" t="s">
        <v>169</v>
      </c>
      <c r="G137" s="206"/>
      <c r="H137" s="206"/>
      <c r="I137" s="206"/>
      <c r="J137" s="164"/>
      <c r="K137" s="165"/>
      <c r="L137" s="164"/>
      <c r="M137" s="164"/>
      <c r="N137" s="164"/>
      <c r="O137" s="164"/>
      <c r="P137" s="164"/>
      <c r="Q137" s="164"/>
      <c r="R137" s="166"/>
      <c r="T137" s="167"/>
      <c r="U137" s="164"/>
      <c r="V137" s="164"/>
      <c r="W137" s="164"/>
      <c r="X137" s="164"/>
      <c r="Y137" s="164"/>
      <c r="Z137" s="164"/>
      <c r="AA137" s="168"/>
      <c r="AT137" s="169" t="s">
        <v>161</v>
      </c>
      <c r="AU137" s="169" t="s">
        <v>111</v>
      </c>
      <c r="AV137" s="162" t="s">
        <v>23</v>
      </c>
      <c r="AW137" s="162" t="s">
        <v>162</v>
      </c>
      <c r="AX137" s="162" t="s">
        <v>90</v>
      </c>
      <c r="AY137" s="169" t="s">
        <v>149</v>
      </c>
    </row>
    <row r="138" spans="2:65" s="144" customFormat="1" ht="22.5" customHeight="1" x14ac:dyDescent="0.25">
      <c r="B138" s="145"/>
      <c r="C138" s="146"/>
      <c r="D138" s="146"/>
      <c r="E138" s="147"/>
      <c r="F138" s="207" t="s">
        <v>181</v>
      </c>
      <c r="G138" s="207"/>
      <c r="H138" s="207"/>
      <c r="I138" s="207"/>
      <c r="J138" s="146"/>
      <c r="K138" s="148">
        <v>6.66</v>
      </c>
      <c r="L138" s="146"/>
      <c r="M138" s="146"/>
      <c r="N138" s="146"/>
      <c r="O138" s="146"/>
      <c r="P138" s="146"/>
      <c r="Q138" s="146"/>
      <c r="R138" s="149"/>
      <c r="T138" s="150"/>
      <c r="U138" s="146"/>
      <c r="V138" s="146"/>
      <c r="W138" s="146"/>
      <c r="X138" s="146"/>
      <c r="Y138" s="146"/>
      <c r="Z138" s="146"/>
      <c r="AA138" s="151"/>
      <c r="AT138" s="152" t="s">
        <v>161</v>
      </c>
      <c r="AU138" s="152" t="s">
        <v>111</v>
      </c>
      <c r="AV138" s="144" t="s">
        <v>111</v>
      </c>
      <c r="AW138" s="144" t="s">
        <v>162</v>
      </c>
      <c r="AX138" s="144" t="s">
        <v>90</v>
      </c>
      <c r="AY138" s="152" t="s">
        <v>149</v>
      </c>
    </row>
    <row r="139" spans="2:65" s="144" customFormat="1" ht="22.5" customHeight="1" x14ac:dyDescent="0.25">
      <c r="B139" s="145"/>
      <c r="C139" s="146"/>
      <c r="D139" s="146"/>
      <c r="E139" s="147"/>
      <c r="F139" s="207" t="s">
        <v>182</v>
      </c>
      <c r="G139" s="207"/>
      <c r="H139" s="207"/>
      <c r="I139" s="207"/>
      <c r="J139" s="146"/>
      <c r="K139" s="148">
        <v>3.2</v>
      </c>
      <c r="L139" s="146"/>
      <c r="M139" s="146"/>
      <c r="N139" s="146"/>
      <c r="O139" s="146"/>
      <c r="P139" s="146"/>
      <c r="Q139" s="146"/>
      <c r="R139" s="149"/>
      <c r="T139" s="150"/>
      <c r="U139" s="146"/>
      <c r="V139" s="146"/>
      <c r="W139" s="146"/>
      <c r="X139" s="146"/>
      <c r="Y139" s="146"/>
      <c r="Z139" s="146"/>
      <c r="AA139" s="151"/>
      <c r="AT139" s="152" t="s">
        <v>161</v>
      </c>
      <c r="AU139" s="152" t="s">
        <v>111</v>
      </c>
      <c r="AV139" s="144" t="s">
        <v>111</v>
      </c>
      <c r="AW139" s="144" t="s">
        <v>162</v>
      </c>
      <c r="AX139" s="144" t="s">
        <v>90</v>
      </c>
      <c r="AY139" s="152" t="s">
        <v>149</v>
      </c>
    </row>
    <row r="140" spans="2:65" s="153" customFormat="1" ht="22.5" customHeight="1" x14ac:dyDescent="0.25">
      <c r="B140" s="154"/>
      <c r="C140" s="155"/>
      <c r="D140" s="155"/>
      <c r="E140" s="156"/>
      <c r="F140" s="205" t="s">
        <v>164</v>
      </c>
      <c r="G140" s="205"/>
      <c r="H140" s="205"/>
      <c r="I140" s="205"/>
      <c r="J140" s="155"/>
      <c r="K140" s="157">
        <v>9.86</v>
      </c>
      <c r="L140" s="155"/>
      <c r="M140" s="155"/>
      <c r="N140" s="155"/>
      <c r="O140" s="155"/>
      <c r="P140" s="155"/>
      <c r="Q140" s="155"/>
      <c r="R140" s="158"/>
      <c r="T140" s="159"/>
      <c r="U140" s="155"/>
      <c r="V140" s="155"/>
      <c r="W140" s="155"/>
      <c r="X140" s="155"/>
      <c r="Y140" s="155"/>
      <c r="Z140" s="155"/>
      <c r="AA140" s="160"/>
      <c r="AT140" s="161" t="s">
        <v>161</v>
      </c>
      <c r="AU140" s="161" t="s">
        <v>111</v>
      </c>
      <c r="AV140" s="153" t="s">
        <v>154</v>
      </c>
      <c r="AW140" s="153" t="s">
        <v>162</v>
      </c>
      <c r="AX140" s="153" t="s">
        <v>23</v>
      </c>
      <c r="AY140" s="161" t="s">
        <v>149</v>
      </c>
    </row>
    <row r="141" spans="2:65" s="24" customFormat="1" ht="22.5" customHeight="1" x14ac:dyDescent="0.25">
      <c r="B141" s="134"/>
      <c r="C141" s="135" t="s">
        <v>183</v>
      </c>
      <c r="D141" s="135" t="s">
        <v>150</v>
      </c>
      <c r="E141" s="136" t="s">
        <v>184</v>
      </c>
      <c r="F141" s="209" t="s">
        <v>185</v>
      </c>
      <c r="G141" s="209"/>
      <c r="H141" s="209"/>
      <c r="I141" s="209"/>
      <c r="J141" s="137" t="s">
        <v>158</v>
      </c>
      <c r="K141" s="138">
        <v>3.42</v>
      </c>
      <c r="L141" s="203"/>
      <c r="M141" s="203"/>
      <c r="N141" s="203"/>
      <c r="O141" s="203"/>
      <c r="P141" s="203"/>
      <c r="Q141" s="203"/>
      <c r="R141" s="139"/>
      <c r="T141" s="140"/>
      <c r="U141" s="35" t="s">
        <v>55</v>
      </c>
      <c r="V141" s="141">
        <v>0.5</v>
      </c>
      <c r="W141" s="141">
        <f>V141*K141</f>
        <v>1.71</v>
      </c>
      <c r="X141" s="141">
        <v>0.16175999999999999</v>
      </c>
      <c r="Y141" s="141">
        <f>X141*K141</f>
        <v>0.55321919999999991</v>
      </c>
      <c r="Z141" s="141">
        <v>0</v>
      </c>
      <c r="AA141" s="142">
        <f>Z141*K141</f>
        <v>0</v>
      </c>
      <c r="AR141" s="9" t="s">
        <v>154</v>
      </c>
      <c r="AT141" s="9" t="s">
        <v>150</v>
      </c>
      <c r="AU141" s="9" t="s">
        <v>111</v>
      </c>
      <c r="AY141" s="9" t="s">
        <v>149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9" t="s">
        <v>23</v>
      </c>
      <c r="BK141" s="143">
        <f>ROUND(L141*K141,2)</f>
        <v>0</v>
      </c>
      <c r="BL141" s="9" t="s">
        <v>154</v>
      </c>
      <c r="BM141" s="9" t="s">
        <v>186</v>
      </c>
    </row>
    <row r="142" spans="2:65" s="162" customFormat="1" ht="22.5" customHeight="1" x14ac:dyDescent="0.25">
      <c r="B142" s="163"/>
      <c r="C142" s="164"/>
      <c r="D142" s="164"/>
      <c r="E142" s="165"/>
      <c r="F142" s="206" t="s">
        <v>187</v>
      </c>
      <c r="G142" s="206"/>
      <c r="H142" s="206"/>
      <c r="I142" s="206"/>
      <c r="J142" s="164"/>
      <c r="K142" s="165"/>
      <c r="L142" s="164"/>
      <c r="M142" s="164"/>
      <c r="N142" s="164"/>
      <c r="O142" s="164"/>
      <c r="P142" s="164"/>
      <c r="Q142" s="164"/>
      <c r="R142" s="166"/>
      <c r="T142" s="167"/>
      <c r="U142" s="164"/>
      <c r="V142" s="164"/>
      <c r="W142" s="164"/>
      <c r="X142" s="164"/>
      <c r="Y142" s="164"/>
      <c r="Z142" s="164"/>
      <c r="AA142" s="168"/>
      <c r="AT142" s="169" t="s">
        <v>161</v>
      </c>
      <c r="AU142" s="169" t="s">
        <v>111</v>
      </c>
      <c r="AV142" s="162" t="s">
        <v>23</v>
      </c>
      <c r="AW142" s="162" t="s">
        <v>162</v>
      </c>
      <c r="AX142" s="162" t="s">
        <v>90</v>
      </c>
      <c r="AY142" s="169" t="s">
        <v>149</v>
      </c>
    </row>
    <row r="143" spans="2:65" s="144" customFormat="1" ht="22.5" customHeight="1" x14ac:dyDescent="0.25">
      <c r="B143" s="145"/>
      <c r="C143" s="146"/>
      <c r="D143" s="146"/>
      <c r="E143" s="147"/>
      <c r="F143" s="207" t="s">
        <v>188</v>
      </c>
      <c r="G143" s="207"/>
      <c r="H143" s="207"/>
      <c r="I143" s="207"/>
      <c r="J143" s="146"/>
      <c r="K143" s="148">
        <v>3.42</v>
      </c>
      <c r="L143" s="146"/>
      <c r="M143" s="146"/>
      <c r="N143" s="146"/>
      <c r="O143" s="146"/>
      <c r="P143" s="146"/>
      <c r="Q143" s="146"/>
      <c r="R143" s="149"/>
      <c r="T143" s="150"/>
      <c r="U143" s="146"/>
      <c r="V143" s="146"/>
      <c r="W143" s="146"/>
      <c r="X143" s="146"/>
      <c r="Y143" s="146"/>
      <c r="Z143" s="146"/>
      <c r="AA143" s="151"/>
      <c r="AT143" s="152" t="s">
        <v>161</v>
      </c>
      <c r="AU143" s="152" t="s">
        <v>111</v>
      </c>
      <c r="AV143" s="144" t="s">
        <v>111</v>
      </c>
      <c r="AW143" s="144" t="s">
        <v>162</v>
      </c>
      <c r="AX143" s="144" t="s">
        <v>90</v>
      </c>
      <c r="AY143" s="152" t="s">
        <v>149</v>
      </c>
    </row>
    <row r="144" spans="2:65" s="153" customFormat="1" ht="22.5" customHeight="1" x14ac:dyDescent="0.25">
      <c r="B144" s="154"/>
      <c r="C144" s="155"/>
      <c r="D144" s="155"/>
      <c r="E144" s="156"/>
      <c r="F144" s="205" t="s">
        <v>164</v>
      </c>
      <c r="G144" s="205"/>
      <c r="H144" s="205"/>
      <c r="I144" s="205"/>
      <c r="J144" s="155"/>
      <c r="K144" s="157">
        <v>3.42</v>
      </c>
      <c r="L144" s="155"/>
      <c r="M144" s="155"/>
      <c r="N144" s="155"/>
      <c r="O144" s="155"/>
      <c r="P144" s="155"/>
      <c r="Q144" s="155"/>
      <c r="R144" s="158"/>
      <c r="T144" s="159"/>
      <c r="U144" s="155"/>
      <c r="V144" s="155"/>
      <c r="W144" s="155"/>
      <c r="X144" s="155"/>
      <c r="Y144" s="155"/>
      <c r="Z144" s="155"/>
      <c r="AA144" s="160"/>
      <c r="AT144" s="161" t="s">
        <v>161</v>
      </c>
      <c r="AU144" s="161" t="s">
        <v>111</v>
      </c>
      <c r="AV144" s="153" t="s">
        <v>154</v>
      </c>
      <c r="AW144" s="153" t="s">
        <v>162</v>
      </c>
      <c r="AX144" s="153" t="s">
        <v>23</v>
      </c>
      <c r="AY144" s="161" t="s">
        <v>149</v>
      </c>
    </row>
    <row r="145" spans="2:65" s="122" customFormat="1" ht="29.85" customHeight="1" x14ac:dyDescent="0.3">
      <c r="B145" s="123"/>
      <c r="C145" s="124"/>
      <c r="D145" s="133" t="s">
        <v>124</v>
      </c>
      <c r="E145" s="133"/>
      <c r="F145" s="133"/>
      <c r="G145" s="133"/>
      <c r="H145" s="133"/>
      <c r="I145" s="133"/>
      <c r="J145" s="133"/>
      <c r="K145" s="133"/>
      <c r="L145" s="133"/>
      <c r="M145" s="133"/>
      <c r="N145" s="210">
        <f>BK145</f>
        <v>0</v>
      </c>
      <c r="O145" s="210"/>
      <c r="P145" s="210"/>
      <c r="Q145" s="210"/>
      <c r="R145" s="126"/>
      <c r="T145" s="127"/>
      <c r="U145" s="124"/>
      <c r="V145" s="124"/>
      <c r="W145" s="128">
        <f>SUM(W146:W163)</f>
        <v>42.134879999999995</v>
      </c>
      <c r="X145" s="124"/>
      <c r="Y145" s="128">
        <f>SUM(Y146:Y163)</f>
        <v>3.6640000000000002E-3</v>
      </c>
      <c r="Z145" s="124"/>
      <c r="AA145" s="129">
        <f>SUM(AA146:AA163)</f>
        <v>2.3956400000000002</v>
      </c>
      <c r="AR145" s="130" t="s">
        <v>23</v>
      </c>
      <c r="AT145" s="131" t="s">
        <v>89</v>
      </c>
      <c r="AU145" s="131" t="s">
        <v>23</v>
      </c>
      <c r="AY145" s="130" t="s">
        <v>149</v>
      </c>
      <c r="BK145" s="132">
        <f>SUM(BK146:BK163)</f>
        <v>0</v>
      </c>
    </row>
    <row r="146" spans="2:65" s="24" customFormat="1" ht="31.5" customHeight="1" x14ac:dyDescent="0.25">
      <c r="B146" s="134"/>
      <c r="C146" s="135" t="s">
        <v>189</v>
      </c>
      <c r="D146" s="135" t="s">
        <v>150</v>
      </c>
      <c r="E146" s="136" t="s">
        <v>190</v>
      </c>
      <c r="F146" s="209" t="s">
        <v>191</v>
      </c>
      <c r="G146" s="209"/>
      <c r="H146" s="209"/>
      <c r="I146" s="209"/>
      <c r="J146" s="137" t="s">
        <v>158</v>
      </c>
      <c r="K146" s="138">
        <v>91.6</v>
      </c>
      <c r="L146" s="203"/>
      <c r="M146" s="203"/>
      <c r="N146" s="203"/>
      <c r="O146" s="203"/>
      <c r="P146" s="203"/>
      <c r="Q146" s="203"/>
      <c r="R146" s="139"/>
      <c r="T146" s="140"/>
      <c r="U146" s="35" t="s">
        <v>55</v>
      </c>
      <c r="V146" s="141">
        <v>0.308</v>
      </c>
      <c r="W146" s="141">
        <f>V146*K146</f>
        <v>28.212799999999998</v>
      </c>
      <c r="X146" s="141">
        <v>4.0000000000000003E-5</v>
      </c>
      <c r="Y146" s="141">
        <f>X146*K146</f>
        <v>3.6640000000000002E-3</v>
      </c>
      <c r="Z146" s="141">
        <v>0</v>
      </c>
      <c r="AA146" s="142">
        <f>Z146*K146</f>
        <v>0</v>
      </c>
      <c r="AR146" s="9" t="s">
        <v>154</v>
      </c>
      <c r="AT146" s="9" t="s">
        <v>150</v>
      </c>
      <c r="AU146" s="9" t="s">
        <v>111</v>
      </c>
      <c r="AY146" s="9" t="s">
        <v>149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9" t="s">
        <v>23</v>
      </c>
      <c r="BK146" s="143">
        <f>ROUND(L146*K146,2)</f>
        <v>0</v>
      </c>
      <c r="BL146" s="9" t="s">
        <v>154</v>
      </c>
      <c r="BM146" s="9" t="s">
        <v>192</v>
      </c>
    </row>
    <row r="147" spans="2:65" s="144" customFormat="1" ht="22.5" customHeight="1" x14ac:dyDescent="0.25">
      <c r="B147" s="145"/>
      <c r="C147" s="146"/>
      <c r="D147" s="146"/>
      <c r="E147" s="147"/>
      <c r="F147" s="204" t="s">
        <v>193</v>
      </c>
      <c r="G147" s="204"/>
      <c r="H147" s="204"/>
      <c r="I147" s="204"/>
      <c r="J147" s="146"/>
      <c r="K147" s="148">
        <v>91.6</v>
      </c>
      <c r="L147" s="146"/>
      <c r="M147" s="146"/>
      <c r="N147" s="146"/>
      <c r="O147" s="146"/>
      <c r="P147" s="146"/>
      <c r="Q147" s="146"/>
      <c r="R147" s="149"/>
      <c r="T147" s="150"/>
      <c r="U147" s="146"/>
      <c r="V147" s="146"/>
      <c r="W147" s="146"/>
      <c r="X147" s="146"/>
      <c r="Y147" s="146"/>
      <c r="Z147" s="146"/>
      <c r="AA147" s="151"/>
      <c r="AT147" s="152" t="s">
        <v>161</v>
      </c>
      <c r="AU147" s="152" t="s">
        <v>111</v>
      </c>
      <c r="AV147" s="144" t="s">
        <v>111</v>
      </c>
      <c r="AW147" s="144" t="s">
        <v>162</v>
      </c>
      <c r="AX147" s="144" t="s">
        <v>90</v>
      </c>
      <c r="AY147" s="152" t="s">
        <v>149</v>
      </c>
    </row>
    <row r="148" spans="2:65" s="153" customFormat="1" ht="22.5" customHeight="1" x14ac:dyDescent="0.25">
      <c r="B148" s="154"/>
      <c r="C148" s="155"/>
      <c r="D148" s="155"/>
      <c r="E148" s="156"/>
      <c r="F148" s="205" t="s">
        <v>164</v>
      </c>
      <c r="G148" s="205"/>
      <c r="H148" s="205"/>
      <c r="I148" s="205"/>
      <c r="J148" s="155"/>
      <c r="K148" s="157">
        <v>91.6</v>
      </c>
      <c r="L148" s="155"/>
      <c r="M148" s="155"/>
      <c r="N148" s="155"/>
      <c r="O148" s="155"/>
      <c r="P148" s="155"/>
      <c r="Q148" s="155"/>
      <c r="R148" s="158"/>
      <c r="T148" s="159"/>
      <c r="U148" s="155"/>
      <c r="V148" s="155"/>
      <c r="W148" s="155"/>
      <c r="X148" s="155"/>
      <c r="Y148" s="155"/>
      <c r="Z148" s="155"/>
      <c r="AA148" s="160"/>
      <c r="AT148" s="161" t="s">
        <v>161</v>
      </c>
      <c r="AU148" s="161" t="s">
        <v>111</v>
      </c>
      <c r="AV148" s="153" t="s">
        <v>154</v>
      </c>
      <c r="AW148" s="153" t="s">
        <v>162</v>
      </c>
      <c r="AX148" s="153" t="s">
        <v>23</v>
      </c>
      <c r="AY148" s="161" t="s">
        <v>149</v>
      </c>
    </row>
    <row r="149" spans="2:65" s="24" customFormat="1" ht="22.5" customHeight="1" x14ac:dyDescent="0.25">
      <c r="B149" s="134"/>
      <c r="C149" s="135" t="s">
        <v>194</v>
      </c>
      <c r="D149" s="135" t="s">
        <v>150</v>
      </c>
      <c r="E149" s="136" t="s">
        <v>195</v>
      </c>
      <c r="F149" s="209" t="s">
        <v>196</v>
      </c>
      <c r="G149" s="209"/>
      <c r="H149" s="209"/>
      <c r="I149" s="209"/>
      <c r="J149" s="137" t="s">
        <v>158</v>
      </c>
      <c r="K149" s="138">
        <v>3.28</v>
      </c>
      <c r="L149" s="203"/>
      <c r="M149" s="203"/>
      <c r="N149" s="203"/>
      <c r="O149" s="203"/>
      <c r="P149" s="203"/>
      <c r="Q149" s="203"/>
      <c r="R149" s="139"/>
      <c r="T149" s="140"/>
      <c r="U149" s="35" t="s">
        <v>55</v>
      </c>
      <c r="V149" s="141">
        <v>0.40600000000000003</v>
      </c>
      <c r="W149" s="141">
        <f>V149*K149</f>
        <v>1.33168</v>
      </c>
      <c r="X149" s="141">
        <v>0</v>
      </c>
      <c r="Y149" s="141">
        <f>X149*K149</f>
        <v>0</v>
      </c>
      <c r="Z149" s="141">
        <v>5.5E-2</v>
      </c>
      <c r="AA149" s="142">
        <f>Z149*K149</f>
        <v>0.18039999999999998</v>
      </c>
      <c r="AR149" s="9" t="s">
        <v>154</v>
      </c>
      <c r="AT149" s="9" t="s">
        <v>150</v>
      </c>
      <c r="AU149" s="9" t="s">
        <v>111</v>
      </c>
      <c r="AY149" s="9" t="s">
        <v>149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9" t="s">
        <v>23</v>
      </c>
      <c r="BK149" s="143">
        <f>ROUND(L149*K149,2)</f>
        <v>0</v>
      </c>
      <c r="BL149" s="9" t="s">
        <v>154</v>
      </c>
      <c r="BM149" s="9" t="s">
        <v>197</v>
      </c>
    </row>
    <row r="150" spans="2:65" s="162" customFormat="1" ht="22.5" customHeight="1" x14ac:dyDescent="0.25">
      <c r="B150" s="163"/>
      <c r="C150" s="164"/>
      <c r="D150" s="164"/>
      <c r="E150" s="165"/>
      <c r="F150" s="206" t="s">
        <v>169</v>
      </c>
      <c r="G150" s="206"/>
      <c r="H150" s="206"/>
      <c r="I150" s="206"/>
      <c r="J150" s="164"/>
      <c r="K150" s="165"/>
      <c r="L150" s="164"/>
      <c r="M150" s="164"/>
      <c r="N150" s="164"/>
      <c r="O150" s="164"/>
      <c r="P150" s="164"/>
      <c r="Q150" s="164"/>
      <c r="R150" s="166"/>
      <c r="T150" s="167"/>
      <c r="U150" s="164"/>
      <c r="V150" s="164"/>
      <c r="W150" s="164"/>
      <c r="X150" s="164"/>
      <c r="Y150" s="164"/>
      <c r="Z150" s="164"/>
      <c r="AA150" s="168"/>
      <c r="AT150" s="169" t="s">
        <v>161</v>
      </c>
      <c r="AU150" s="169" t="s">
        <v>111</v>
      </c>
      <c r="AV150" s="162" t="s">
        <v>23</v>
      </c>
      <c r="AW150" s="162" t="s">
        <v>162</v>
      </c>
      <c r="AX150" s="162" t="s">
        <v>90</v>
      </c>
      <c r="AY150" s="169" t="s">
        <v>149</v>
      </c>
    </row>
    <row r="151" spans="2:65" s="144" customFormat="1" ht="22.5" customHeight="1" x14ac:dyDescent="0.25">
      <c r="B151" s="145"/>
      <c r="C151" s="146"/>
      <c r="D151" s="146"/>
      <c r="E151" s="147"/>
      <c r="F151" s="207" t="s">
        <v>198</v>
      </c>
      <c r="G151" s="207"/>
      <c r="H151" s="207"/>
      <c r="I151" s="207"/>
      <c r="J151" s="146"/>
      <c r="K151" s="148">
        <v>2.702</v>
      </c>
      <c r="L151" s="146"/>
      <c r="M151" s="146"/>
      <c r="N151" s="146"/>
      <c r="O151" s="146"/>
      <c r="P151" s="146"/>
      <c r="Q151" s="146"/>
      <c r="R151" s="149"/>
      <c r="T151" s="150"/>
      <c r="U151" s="146"/>
      <c r="V151" s="146"/>
      <c r="W151" s="146"/>
      <c r="X151" s="146"/>
      <c r="Y151" s="146"/>
      <c r="Z151" s="146"/>
      <c r="AA151" s="151"/>
      <c r="AT151" s="152" t="s">
        <v>161</v>
      </c>
      <c r="AU151" s="152" t="s">
        <v>111</v>
      </c>
      <c r="AV151" s="144" t="s">
        <v>111</v>
      </c>
      <c r="AW151" s="144" t="s">
        <v>162</v>
      </c>
      <c r="AX151" s="144" t="s">
        <v>90</v>
      </c>
      <c r="AY151" s="152" t="s">
        <v>149</v>
      </c>
    </row>
    <row r="152" spans="2:65" s="144" customFormat="1" ht="22.5" customHeight="1" x14ac:dyDescent="0.25">
      <c r="B152" s="145"/>
      <c r="C152" s="146"/>
      <c r="D152" s="146"/>
      <c r="E152" s="147"/>
      <c r="F152" s="207" t="s">
        <v>199</v>
      </c>
      <c r="G152" s="207"/>
      <c r="H152" s="207"/>
      <c r="I152" s="207"/>
      <c r="J152" s="146"/>
      <c r="K152" s="148">
        <v>0.57750000000000001</v>
      </c>
      <c r="L152" s="146"/>
      <c r="M152" s="146"/>
      <c r="N152" s="146"/>
      <c r="O152" s="146"/>
      <c r="P152" s="146"/>
      <c r="Q152" s="146"/>
      <c r="R152" s="149"/>
      <c r="T152" s="150"/>
      <c r="U152" s="146"/>
      <c r="V152" s="146"/>
      <c r="W152" s="146"/>
      <c r="X152" s="146"/>
      <c r="Y152" s="146"/>
      <c r="Z152" s="146"/>
      <c r="AA152" s="151"/>
      <c r="AT152" s="152" t="s">
        <v>161</v>
      </c>
      <c r="AU152" s="152" t="s">
        <v>111</v>
      </c>
      <c r="AV152" s="144" t="s">
        <v>111</v>
      </c>
      <c r="AW152" s="144" t="s">
        <v>162</v>
      </c>
      <c r="AX152" s="144" t="s">
        <v>90</v>
      </c>
      <c r="AY152" s="152" t="s">
        <v>149</v>
      </c>
    </row>
    <row r="153" spans="2:65" s="153" customFormat="1" ht="22.5" customHeight="1" x14ac:dyDescent="0.25">
      <c r="B153" s="154"/>
      <c r="C153" s="155"/>
      <c r="D153" s="155"/>
      <c r="E153" s="156"/>
      <c r="F153" s="205" t="s">
        <v>164</v>
      </c>
      <c r="G153" s="205"/>
      <c r="H153" s="205"/>
      <c r="I153" s="205"/>
      <c r="J153" s="155"/>
      <c r="K153" s="157">
        <v>3.2795000000000001</v>
      </c>
      <c r="L153" s="155"/>
      <c r="M153" s="155"/>
      <c r="N153" s="155"/>
      <c r="O153" s="155"/>
      <c r="P153" s="155"/>
      <c r="Q153" s="155"/>
      <c r="R153" s="158"/>
      <c r="T153" s="159"/>
      <c r="U153" s="155"/>
      <c r="V153" s="155"/>
      <c r="W153" s="155"/>
      <c r="X153" s="155"/>
      <c r="Y153" s="155"/>
      <c r="Z153" s="155"/>
      <c r="AA153" s="160"/>
      <c r="AT153" s="161" t="s">
        <v>161</v>
      </c>
      <c r="AU153" s="161" t="s">
        <v>111</v>
      </c>
      <c r="AV153" s="153" t="s">
        <v>154</v>
      </c>
      <c r="AW153" s="153" t="s">
        <v>162</v>
      </c>
      <c r="AX153" s="153" t="s">
        <v>23</v>
      </c>
      <c r="AY153" s="161" t="s">
        <v>149</v>
      </c>
    </row>
    <row r="154" spans="2:65" s="24" customFormat="1" ht="22.5" customHeight="1" x14ac:dyDescent="0.25">
      <c r="B154" s="134"/>
      <c r="C154" s="135" t="s">
        <v>200</v>
      </c>
      <c r="D154" s="135" t="s">
        <v>150</v>
      </c>
      <c r="E154" s="136" t="s">
        <v>201</v>
      </c>
      <c r="F154" s="209" t="s">
        <v>202</v>
      </c>
      <c r="G154" s="209"/>
      <c r="H154" s="209"/>
      <c r="I154" s="209"/>
      <c r="J154" s="137" t="s">
        <v>158</v>
      </c>
      <c r="K154" s="138">
        <v>3.42</v>
      </c>
      <c r="L154" s="203"/>
      <c r="M154" s="203"/>
      <c r="N154" s="203"/>
      <c r="O154" s="203"/>
      <c r="P154" s="203"/>
      <c r="Q154" s="203"/>
      <c r="R154" s="139"/>
      <c r="T154" s="140"/>
      <c r="U154" s="35" t="s">
        <v>55</v>
      </c>
      <c r="V154" s="141">
        <v>0.12</v>
      </c>
      <c r="W154" s="141">
        <f>V154*K154</f>
        <v>0.41039999999999999</v>
      </c>
      <c r="X154" s="141">
        <v>0</v>
      </c>
      <c r="Y154" s="141">
        <f>X154*K154</f>
        <v>0</v>
      </c>
      <c r="Z154" s="141">
        <v>0.122</v>
      </c>
      <c r="AA154" s="142">
        <f>Z154*K154</f>
        <v>0.41724</v>
      </c>
      <c r="AR154" s="9" t="s">
        <v>154</v>
      </c>
      <c r="AT154" s="9" t="s">
        <v>150</v>
      </c>
      <c r="AU154" s="9" t="s">
        <v>111</v>
      </c>
      <c r="AY154" s="9" t="s">
        <v>149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9" t="s">
        <v>23</v>
      </c>
      <c r="BK154" s="143">
        <f>ROUND(L154*K154,2)</f>
        <v>0</v>
      </c>
      <c r="BL154" s="9" t="s">
        <v>154</v>
      </c>
      <c r="BM154" s="9" t="s">
        <v>203</v>
      </c>
    </row>
    <row r="155" spans="2:65" s="162" customFormat="1" ht="22.5" customHeight="1" x14ac:dyDescent="0.25">
      <c r="B155" s="163"/>
      <c r="C155" s="164"/>
      <c r="D155" s="164"/>
      <c r="E155" s="165"/>
      <c r="F155" s="206" t="s">
        <v>187</v>
      </c>
      <c r="G155" s="206"/>
      <c r="H155" s="206"/>
      <c r="I155" s="206"/>
      <c r="J155" s="164"/>
      <c r="K155" s="165"/>
      <c r="L155" s="164"/>
      <c r="M155" s="164"/>
      <c r="N155" s="164"/>
      <c r="O155" s="164"/>
      <c r="P155" s="164"/>
      <c r="Q155" s="164"/>
      <c r="R155" s="166"/>
      <c r="T155" s="167"/>
      <c r="U155" s="164"/>
      <c r="V155" s="164"/>
      <c r="W155" s="164"/>
      <c r="X155" s="164"/>
      <c r="Y155" s="164"/>
      <c r="Z155" s="164"/>
      <c r="AA155" s="168"/>
      <c r="AT155" s="169" t="s">
        <v>161</v>
      </c>
      <c r="AU155" s="169" t="s">
        <v>111</v>
      </c>
      <c r="AV155" s="162" t="s">
        <v>23</v>
      </c>
      <c r="AW155" s="162" t="s">
        <v>162</v>
      </c>
      <c r="AX155" s="162" t="s">
        <v>90</v>
      </c>
      <c r="AY155" s="169" t="s">
        <v>149</v>
      </c>
    </row>
    <row r="156" spans="2:65" s="144" customFormat="1" ht="22.5" customHeight="1" x14ac:dyDescent="0.25">
      <c r="B156" s="145"/>
      <c r="C156" s="146"/>
      <c r="D156" s="146"/>
      <c r="E156" s="147"/>
      <c r="F156" s="207" t="s">
        <v>188</v>
      </c>
      <c r="G156" s="207"/>
      <c r="H156" s="207"/>
      <c r="I156" s="207"/>
      <c r="J156" s="146"/>
      <c r="K156" s="148">
        <v>3.42</v>
      </c>
      <c r="L156" s="146"/>
      <c r="M156" s="146"/>
      <c r="N156" s="146"/>
      <c r="O156" s="146"/>
      <c r="P156" s="146"/>
      <c r="Q156" s="146"/>
      <c r="R156" s="149"/>
      <c r="T156" s="150"/>
      <c r="U156" s="146"/>
      <c r="V156" s="146"/>
      <c r="W156" s="146"/>
      <c r="X156" s="146"/>
      <c r="Y156" s="146"/>
      <c r="Z156" s="146"/>
      <c r="AA156" s="151"/>
      <c r="AT156" s="152" t="s">
        <v>161</v>
      </c>
      <c r="AU156" s="152" t="s">
        <v>111</v>
      </c>
      <c r="AV156" s="144" t="s">
        <v>111</v>
      </c>
      <c r="AW156" s="144" t="s">
        <v>162</v>
      </c>
      <c r="AX156" s="144" t="s">
        <v>90</v>
      </c>
      <c r="AY156" s="152" t="s">
        <v>149</v>
      </c>
    </row>
    <row r="157" spans="2:65" s="153" customFormat="1" ht="22.5" customHeight="1" x14ac:dyDescent="0.25">
      <c r="B157" s="154"/>
      <c r="C157" s="155"/>
      <c r="D157" s="155"/>
      <c r="E157" s="156"/>
      <c r="F157" s="205" t="s">
        <v>164</v>
      </c>
      <c r="G157" s="205"/>
      <c r="H157" s="205"/>
      <c r="I157" s="205"/>
      <c r="J157" s="155"/>
      <c r="K157" s="157">
        <v>3.42</v>
      </c>
      <c r="L157" s="155"/>
      <c r="M157" s="155"/>
      <c r="N157" s="155"/>
      <c r="O157" s="155"/>
      <c r="P157" s="155"/>
      <c r="Q157" s="155"/>
      <c r="R157" s="158"/>
      <c r="T157" s="159"/>
      <c r="U157" s="155"/>
      <c r="V157" s="155"/>
      <c r="W157" s="155"/>
      <c r="X157" s="155"/>
      <c r="Y157" s="155"/>
      <c r="Z157" s="155"/>
      <c r="AA157" s="160"/>
      <c r="AT157" s="161" t="s">
        <v>161</v>
      </c>
      <c r="AU157" s="161" t="s">
        <v>111</v>
      </c>
      <c r="AV157" s="153" t="s">
        <v>154</v>
      </c>
      <c r="AW157" s="153" t="s">
        <v>162</v>
      </c>
      <c r="AX157" s="153" t="s">
        <v>23</v>
      </c>
      <c r="AY157" s="161" t="s">
        <v>149</v>
      </c>
    </row>
    <row r="158" spans="2:65" s="24" customFormat="1" ht="31.5" customHeight="1" x14ac:dyDescent="0.25">
      <c r="B158" s="134"/>
      <c r="C158" s="135" t="s">
        <v>28</v>
      </c>
      <c r="D158" s="135" t="s">
        <v>150</v>
      </c>
      <c r="E158" s="136" t="s">
        <v>204</v>
      </c>
      <c r="F158" s="209" t="s">
        <v>205</v>
      </c>
      <c r="G158" s="209"/>
      <c r="H158" s="209"/>
      <c r="I158" s="209"/>
      <c r="J158" s="137" t="s">
        <v>158</v>
      </c>
      <c r="K158" s="138">
        <v>33</v>
      </c>
      <c r="L158" s="203"/>
      <c r="M158" s="203"/>
      <c r="N158" s="203"/>
      <c r="O158" s="203"/>
      <c r="P158" s="203"/>
      <c r="Q158" s="203"/>
      <c r="R158" s="139"/>
      <c r="T158" s="140"/>
      <c r="U158" s="35" t="s">
        <v>55</v>
      </c>
      <c r="V158" s="141">
        <v>0.26</v>
      </c>
      <c r="W158" s="141">
        <f>V158*K158</f>
        <v>8.58</v>
      </c>
      <c r="X158" s="141">
        <v>0</v>
      </c>
      <c r="Y158" s="141">
        <f>X158*K158</f>
        <v>0</v>
      </c>
      <c r="Z158" s="141">
        <v>4.5999999999999999E-2</v>
      </c>
      <c r="AA158" s="142">
        <f>Z158*K158</f>
        <v>1.518</v>
      </c>
      <c r="AR158" s="9" t="s">
        <v>154</v>
      </c>
      <c r="AT158" s="9" t="s">
        <v>150</v>
      </c>
      <c r="AU158" s="9" t="s">
        <v>111</v>
      </c>
      <c r="AY158" s="9" t="s">
        <v>149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9" t="s">
        <v>23</v>
      </c>
      <c r="BK158" s="143">
        <f>ROUND(L158*K158,2)</f>
        <v>0</v>
      </c>
      <c r="BL158" s="9" t="s">
        <v>154</v>
      </c>
      <c r="BM158" s="9" t="s">
        <v>206</v>
      </c>
    </row>
    <row r="159" spans="2:65" s="144" customFormat="1" ht="22.5" customHeight="1" x14ac:dyDescent="0.25">
      <c r="B159" s="145"/>
      <c r="C159" s="146"/>
      <c r="D159" s="146"/>
      <c r="E159" s="147"/>
      <c r="F159" s="204" t="s">
        <v>160</v>
      </c>
      <c r="G159" s="204"/>
      <c r="H159" s="204"/>
      <c r="I159" s="204"/>
      <c r="J159" s="146"/>
      <c r="K159" s="148">
        <v>33</v>
      </c>
      <c r="L159" s="146"/>
      <c r="M159" s="146"/>
      <c r="N159" s="146"/>
      <c r="O159" s="146"/>
      <c r="P159" s="146"/>
      <c r="Q159" s="146"/>
      <c r="R159" s="149"/>
      <c r="T159" s="150"/>
      <c r="U159" s="146"/>
      <c r="V159" s="146"/>
      <c r="W159" s="146"/>
      <c r="X159" s="146"/>
      <c r="Y159" s="146"/>
      <c r="Z159" s="146"/>
      <c r="AA159" s="151"/>
      <c r="AT159" s="152" t="s">
        <v>161</v>
      </c>
      <c r="AU159" s="152" t="s">
        <v>111</v>
      </c>
      <c r="AV159" s="144" t="s">
        <v>111</v>
      </c>
      <c r="AW159" s="144" t="s">
        <v>162</v>
      </c>
      <c r="AX159" s="144" t="s">
        <v>90</v>
      </c>
      <c r="AY159" s="152" t="s">
        <v>149</v>
      </c>
    </row>
    <row r="160" spans="2:65" s="153" customFormat="1" ht="22.5" customHeight="1" x14ac:dyDescent="0.25">
      <c r="B160" s="154"/>
      <c r="C160" s="155"/>
      <c r="D160" s="155"/>
      <c r="E160" s="156"/>
      <c r="F160" s="205" t="s">
        <v>164</v>
      </c>
      <c r="G160" s="205"/>
      <c r="H160" s="205"/>
      <c r="I160" s="205"/>
      <c r="J160" s="155"/>
      <c r="K160" s="157">
        <v>33</v>
      </c>
      <c r="L160" s="155"/>
      <c r="M160" s="155"/>
      <c r="N160" s="155"/>
      <c r="O160" s="155"/>
      <c r="P160" s="155"/>
      <c r="Q160" s="155"/>
      <c r="R160" s="158"/>
      <c r="T160" s="159"/>
      <c r="U160" s="155"/>
      <c r="V160" s="155"/>
      <c r="W160" s="155"/>
      <c r="X160" s="155"/>
      <c r="Y160" s="155"/>
      <c r="Z160" s="155"/>
      <c r="AA160" s="160"/>
      <c r="AT160" s="161" t="s">
        <v>161</v>
      </c>
      <c r="AU160" s="161" t="s">
        <v>111</v>
      </c>
      <c r="AV160" s="153" t="s">
        <v>154</v>
      </c>
      <c r="AW160" s="153" t="s">
        <v>162</v>
      </c>
      <c r="AX160" s="153" t="s">
        <v>23</v>
      </c>
      <c r="AY160" s="161" t="s">
        <v>149</v>
      </c>
    </row>
    <row r="161" spans="2:65" s="24" customFormat="1" ht="22.5" customHeight="1" x14ac:dyDescent="0.25">
      <c r="B161" s="134"/>
      <c r="C161" s="135" t="s">
        <v>207</v>
      </c>
      <c r="D161" s="135" t="s">
        <v>150</v>
      </c>
      <c r="E161" s="136" t="s">
        <v>208</v>
      </c>
      <c r="F161" s="209" t="s">
        <v>209</v>
      </c>
      <c r="G161" s="209"/>
      <c r="H161" s="209"/>
      <c r="I161" s="209"/>
      <c r="J161" s="137" t="s">
        <v>158</v>
      </c>
      <c r="K161" s="138">
        <v>20</v>
      </c>
      <c r="L161" s="203"/>
      <c r="M161" s="203"/>
      <c r="N161" s="203"/>
      <c r="O161" s="203"/>
      <c r="P161" s="203"/>
      <c r="Q161" s="203"/>
      <c r="R161" s="139"/>
      <c r="T161" s="140"/>
      <c r="U161" s="35" t="s">
        <v>55</v>
      </c>
      <c r="V161" s="141">
        <v>0.18</v>
      </c>
      <c r="W161" s="141">
        <f>V161*K161</f>
        <v>3.5999999999999996</v>
      </c>
      <c r="X161" s="141">
        <v>0</v>
      </c>
      <c r="Y161" s="141">
        <f>X161*K161</f>
        <v>0</v>
      </c>
      <c r="Z161" s="141">
        <v>1.4E-2</v>
      </c>
      <c r="AA161" s="142">
        <f>Z161*K161</f>
        <v>0.28000000000000003</v>
      </c>
      <c r="AR161" s="9" t="s">
        <v>154</v>
      </c>
      <c r="AT161" s="9" t="s">
        <v>150</v>
      </c>
      <c r="AU161" s="9" t="s">
        <v>111</v>
      </c>
      <c r="AY161" s="9" t="s">
        <v>149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9" t="s">
        <v>23</v>
      </c>
      <c r="BK161" s="143">
        <f>ROUND(L161*K161,2)</f>
        <v>0</v>
      </c>
      <c r="BL161" s="9" t="s">
        <v>154</v>
      </c>
      <c r="BM161" s="9" t="s">
        <v>210</v>
      </c>
    </row>
    <row r="162" spans="2:65" s="144" customFormat="1" ht="22.5" customHeight="1" x14ac:dyDescent="0.25">
      <c r="B162" s="145"/>
      <c r="C162" s="146"/>
      <c r="D162" s="146"/>
      <c r="E162" s="147"/>
      <c r="F162" s="204" t="s">
        <v>175</v>
      </c>
      <c r="G162" s="204"/>
      <c r="H162" s="204"/>
      <c r="I162" s="204"/>
      <c r="J162" s="146"/>
      <c r="K162" s="148">
        <v>20</v>
      </c>
      <c r="L162" s="146"/>
      <c r="M162" s="146"/>
      <c r="N162" s="146"/>
      <c r="O162" s="146"/>
      <c r="P162" s="146"/>
      <c r="Q162" s="146"/>
      <c r="R162" s="149"/>
      <c r="T162" s="150"/>
      <c r="U162" s="146"/>
      <c r="V162" s="146"/>
      <c r="W162" s="146"/>
      <c r="X162" s="146"/>
      <c r="Y162" s="146"/>
      <c r="Z162" s="146"/>
      <c r="AA162" s="151"/>
      <c r="AT162" s="152" t="s">
        <v>161</v>
      </c>
      <c r="AU162" s="152" t="s">
        <v>111</v>
      </c>
      <c r="AV162" s="144" t="s">
        <v>111</v>
      </c>
      <c r="AW162" s="144" t="s">
        <v>162</v>
      </c>
      <c r="AX162" s="144" t="s">
        <v>90</v>
      </c>
      <c r="AY162" s="152" t="s">
        <v>149</v>
      </c>
    </row>
    <row r="163" spans="2:65" s="153" customFormat="1" ht="22.5" customHeight="1" x14ac:dyDescent="0.25">
      <c r="B163" s="154"/>
      <c r="C163" s="155"/>
      <c r="D163" s="155"/>
      <c r="E163" s="156"/>
      <c r="F163" s="205" t="s">
        <v>164</v>
      </c>
      <c r="G163" s="205"/>
      <c r="H163" s="205"/>
      <c r="I163" s="205"/>
      <c r="J163" s="155"/>
      <c r="K163" s="157">
        <v>20</v>
      </c>
      <c r="L163" s="155"/>
      <c r="M163" s="155"/>
      <c r="N163" s="155"/>
      <c r="O163" s="155"/>
      <c r="P163" s="155"/>
      <c r="Q163" s="155"/>
      <c r="R163" s="158"/>
      <c r="T163" s="159"/>
      <c r="U163" s="155"/>
      <c r="V163" s="155"/>
      <c r="W163" s="155"/>
      <c r="X163" s="155"/>
      <c r="Y163" s="155"/>
      <c r="Z163" s="155"/>
      <c r="AA163" s="160"/>
      <c r="AT163" s="161" t="s">
        <v>161</v>
      </c>
      <c r="AU163" s="161" t="s">
        <v>111</v>
      </c>
      <c r="AV163" s="153" t="s">
        <v>154</v>
      </c>
      <c r="AW163" s="153" t="s">
        <v>162</v>
      </c>
      <c r="AX163" s="153" t="s">
        <v>23</v>
      </c>
      <c r="AY163" s="161" t="s">
        <v>149</v>
      </c>
    </row>
    <row r="164" spans="2:65" s="122" customFormat="1" ht="29.85" customHeight="1" x14ac:dyDescent="0.3">
      <c r="B164" s="123"/>
      <c r="C164" s="124"/>
      <c r="D164" s="133" t="s">
        <v>125</v>
      </c>
      <c r="E164" s="133"/>
      <c r="F164" s="133"/>
      <c r="G164" s="133"/>
      <c r="H164" s="133"/>
      <c r="I164" s="133"/>
      <c r="J164" s="133"/>
      <c r="K164" s="133"/>
      <c r="L164" s="133"/>
      <c r="M164" s="133"/>
      <c r="N164" s="210"/>
      <c r="O164" s="210"/>
      <c r="P164" s="210"/>
      <c r="Q164" s="210"/>
      <c r="R164" s="126"/>
      <c r="T164" s="127"/>
      <c r="U164" s="124"/>
      <c r="V164" s="124"/>
      <c r="W164" s="128">
        <f>SUM(W165:W185)</f>
        <v>12.604490999999999</v>
      </c>
      <c r="X164" s="124"/>
      <c r="Y164" s="128">
        <f>SUM(Y165:Y185)</f>
        <v>0</v>
      </c>
      <c r="Z164" s="124"/>
      <c r="AA164" s="129">
        <f>SUM(AA165:AA185)</f>
        <v>0</v>
      </c>
      <c r="AR164" s="130" t="s">
        <v>23</v>
      </c>
      <c r="AT164" s="131" t="s">
        <v>89</v>
      </c>
      <c r="AU164" s="131" t="s">
        <v>23</v>
      </c>
      <c r="AY164" s="130" t="s">
        <v>149</v>
      </c>
      <c r="BK164" s="132">
        <f>SUM(BK165:BK185)</f>
        <v>0</v>
      </c>
    </row>
    <row r="165" spans="2:65" s="24" customFormat="1" ht="31.5" customHeight="1" x14ac:dyDescent="0.25">
      <c r="B165" s="134"/>
      <c r="C165" s="135" t="s">
        <v>211</v>
      </c>
      <c r="D165" s="135" t="s">
        <v>150</v>
      </c>
      <c r="E165" s="136" t="s">
        <v>212</v>
      </c>
      <c r="F165" s="209" t="s">
        <v>213</v>
      </c>
      <c r="G165" s="209"/>
      <c r="H165" s="209"/>
      <c r="I165" s="209"/>
      <c r="J165" s="137" t="s">
        <v>214</v>
      </c>
      <c r="K165" s="138">
        <v>4.9409999999999998</v>
      </c>
      <c r="L165" s="203"/>
      <c r="M165" s="203"/>
      <c r="N165" s="203"/>
      <c r="O165" s="203"/>
      <c r="P165" s="203"/>
      <c r="Q165" s="203"/>
      <c r="R165" s="139"/>
      <c r="T165" s="140"/>
      <c r="U165" s="35" t="s">
        <v>55</v>
      </c>
      <c r="V165" s="141">
        <v>2.42</v>
      </c>
      <c r="W165" s="141">
        <f t="shared" ref="W165:W168" si="11">V165*K165</f>
        <v>11.95722</v>
      </c>
      <c r="X165" s="141">
        <v>0</v>
      </c>
      <c r="Y165" s="141">
        <f t="shared" ref="Y165:Y168" si="12">X165*K165</f>
        <v>0</v>
      </c>
      <c r="Z165" s="141">
        <v>0</v>
      </c>
      <c r="AA165" s="142">
        <f t="shared" ref="AA165:AA168" si="13">Z165*K165</f>
        <v>0</v>
      </c>
      <c r="AR165" s="9" t="s">
        <v>154</v>
      </c>
      <c r="AT165" s="9" t="s">
        <v>150</v>
      </c>
      <c r="AU165" s="9" t="s">
        <v>111</v>
      </c>
      <c r="AY165" s="9" t="s">
        <v>149</v>
      </c>
      <c r="BE165" s="143">
        <f t="shared" ref="BE165:BE168" si="14">IF(U165="základní",N165,0)</f>
        <v>0</v>
      </c>
      <c r="BF165" s="143">
        <f t="shared" ref="BF165:BF168" si="15">IF(U165="snížená",N165,0)</f>
        <v>0</v>
      </c>
      <c r="BG165" s="143">
        <f t="shared" ref="BG165:BG168" si="16">IF(U165="zákl. přenesená",N165,0)</f>
        <v>0</v>
      </c>
      <c r="BH165" s="143">
        <f t="shared" ref="BH165:BH168" si="17">IF(U165="sníž. přenesená",N165,0)</f>
        <v>0</v>
      </c>
      <c r="BI165" s="143">
        <f t="shared" ref="BI165:BI168" si="18">IF(U165="nulová",N165,0)</f>
        <v>0</v>
      </c>
      <c r="BJ165" s="9" t="s">
        <v>23</v>
      </c>
      <c r="BK165" s="143">
        <f t="shared" ref="BK165:BK168" si="19">ROUND(L165*K165,2)</f>
        <v>0</v>
      </c>
      <c r="BL165" s="9" t="s">
        <v>154</v>
      </c>
      <c r="BM165" s="9" t="s">
        <v>215</v>
      </c>
    </row>
    <row r="166" spans="2:65" s="24" customFormat="1" ht="31.5" customHeight="1" x14ac:dyDescent="0.25">
      <c r="B166" s="134"/>
      <c r="C166" s="135" t="s">
        <v>216</v>
      </c>
      <c r="D166" s="135" t="s">
        <v>150</v>
      </c>
      <c r="E166" s="136" t="s">
        <v>217</v>
      </c>
      <c r="F166" s="209" t="s">
        <v>218</v>
      </c>
      <c r="G166" s="209"/>
      <c r="H166" s="209"/>
      <c r="I166" s="209"/>
      <c r="J166" s="137" t="s">
        <v>214</v>
      </c>
      <c r="K166" s="138">
        <v>4.9409999999999998</v>
      </c>
      <c r="L166" s="203"/>
      <c r="M166" s="203"/>
      <c r="N166" s="203"/>
      <c r="O166" s="203"/>
      <c r="P166" s="203"/>
      <c r="Q166" s="203"/>
      <c r="R166" s="139"/>
      <c r="T166" s="140"/>
      <c r="U166" s="35" t="s">
        <v>55</v>
      </c>
      <c r="V166" s="141">
        <v>0.125</v>
      </c>
      <c r="W166" s="141">
        <f t="shared" si="11"/>
        <v>0.61762499999999998</v>
      </c>
      <c r="X166" s="141">
        <v>0</v>
      </c>
      <c r="Y166" s="141">
        <f t="shared" si="12"/>
        <v>0</v>
      </c>
      <c r="Z166" s="141">
        <v>0</v>
      </c>
      <c r="AA166" s="142">
        <f t="shared" si="13"/>
        <v>0</v>
      </c>
      <c r="AR166" s="9" t="s">
        <v>154</v>
      </c>
      <c r="AT166" s="9" t="s">
        <v>150</v>
      </c>
      <c r="AU166" s="9" t="s">
        <v>111</v>
      </c>
      <c r="AY166" s="9" t="s">
        <v>149</v>
      </c>
      <c r="BE166" s="143">
        <f t="shared" si="14"/>
        <v>0</v>
      </c>
      <c r="BF166" s="143">
        <f t="shared" si="15"/>
        <v>0</v>
      </c>
      <c r="BG166" s="143">
        <f t="shared" si="16"/>
        <v>0</v>
      </c>
      <c r="BH166" s="143">
        <f t="shared" si="17"/>
        <v>0</v>
      </c>
      <c r="BI166" s="143">
        <f t="shared" si="18"/>
        <v>0</v>
      </c>
      <c r="BJ166" s="9" t="s">
        <v>23</v>
      </c>
      <c r="BK166" s="143">
        <f t="shared" si="19"/>
        <v>0</v>
      </c>
      <c r="BL166" s="9" t="s">
        <v>154</v>
      </c>
      <c r="BM166" s="9" t="s">
        <v>219</v>
      </c>
    </row>
    <row r="167" spans="2:65" s="24" customFormat="1" ht="31.5" customHeight="1" x14ac:dyDescent="0.25">
      <c r="B167" s="134"/>
      <c r="C167" s="135" t="s">
        <v>220</v>
      </c>
      <c r="D167" s="135" t="s">
        <v>150</v>
      </c>
      <c r="E167" s="136" t="s">
        <v>221</v>
      </c>
      <c r="F167" s="209" t="s">
        <v>222</v>
      </c>
      <c r="G167" s="209"/>
      <c r="H167" s="209"/>
      <c r="I167" s="209"/>
      <c r="J167" s="137" t="s">
        <v>214</v>
      </c>
      <c r="K167" s="138">
        <v>4.9409999999999998</v>
      </c>
      <c r="L167" s="203"/>
      <c r="M167" s="203"/>
      <c r="N167" s="203"/>
      <c r="O167" s="203"/>
      <c r="P167" s="203"/>
      <c r="Q167" s="203"/>
      <c r="R167" s="139"/>
      <c r="T167" s="140"/>
      <c r="U167" s="35" t="s">
        <v>55</v>
      </c>
      <c r="V167" s="141">
        <v>6.0000000000000001E-3</v>
      </c>
      <c r="W167" s="141">
        <f t="shared" si="11"/>
        <v>2.9645999999999999E-2</v>
      </c>
      <c r="X167" s="141">
        <v>0</v>
      </c>
      <c r="Y167" s="141">
        <f t="shared" si="12"/>
        <v>0</v>
      </c>
      <c r="Z167" s="141">
        <v>0</v>
      </c>
      <c r="AA167" s="142">
        <f t="shared" si="13"/>
        <v>0</v>
      </c>
      <c r="AR167" s="9" t="s">
        <v>154</v>
      </c>
      <c r="AT167" s="9" t="s">
        <v>150</v>
      </c>
      <c r="AU167" s="9" t="s">
        <v>111</v>
      </c>
      <c r="AY167" s="9" t="s">
        <v>149</v>
      </c>
      <c r="BE167" s="143">
        <f t="shared" si="14"/>
        <v>0</v>
      </c>
      <c r="BF167" s="143">
        <f t="shared" si="15"/>
        <v>0</v>
      </c>
      <c r="BG167" s="143">
        <f t="shared" si="16"/>
        <v>0</v>
      </c>
      <c r="BH167" s="143">
        <f t="shared" si="17"/>
        <v>0</v>
      </c>
      <c r="BI167" s="143">
        <f t="shared" si="18"/>
        <v>0</v>
      </c>
      <c r="BJ167" s="9" t="s">
        <v>23</v>
      </c>
      <c r="BK167" s="143">
        <f t="shared" si="19"/>
        <v>0</v>
      </c>
      <c r="BL167" s="9" t="s">
        <v>154</v>
      </c>
      <c r="BM167" s="9" t="s">
        <v>223</v>
      </c>
    </row>
    <row r="168" spans="2:65" s="24" customFormat="1" ht="31.5" customHeight="1" x14ac:dyDescent="0.25">
      <c r="B168" s="134"/>
      <c r="C168" s="135" t="s">
        <v>10</v>
      </c>
      <c r="D168" s="135" t="s">
        <v>150</v>
      </c>
      <c r="E168" s="136" t="s">
        <v>224</v>
      </c>
      <c r="F168" s="209" t="s">
        <v>225</v>
      </c>
      <c r="G168" s="209"/>
      <c r="H168" s="209"/>
      <c r="I168" s="209"/>
      <c r="J168" s="137" t="s">
        <v>214</v>
      </c>
      <c r="K168" s="138">
        <v>1.91</v>
      </c>
      <c r="L168" s="203"/>
      <c r="M168" s="203"/>
      <c r="N168" s="203"/>
      <c r="O168" s="203"/>
      <c r="P168" s="203"/>
      <c r="Q168" s="203"/>
      <c r="R168" s="139"/>
      <c r="T168" s="140"/>
      <c r="U168" s="35" t="s">
        <v>55</v>
      </c>
      <c r="V168" s="141">
        <v>0</v>
      </c>
      <c r="W168" s="141">
        <f t="shared" si="11"/>
        <v>0</v>
      </c>
      <c r="X168" s="141">
        <v>0</v>
      </c>
      <c r="Y168" s="141">
        <f t="shared" si="12"/>
        <v>0</v>
      </c>
      <c r="Z168" s="141">
        <v>0</v>
      </c>
      <c r="AA168" s="142">
        <f t="shared" si="13"/>
        <v>0</v>
      </c>
      <c r="AR168" s="9" t="s">
        <v>154</v>
      </c>
      <c r="AT168" s="9" t="s">
        <v>150</v>
      </c>
      <c r="AU168" s="9" t="s">
        <v>111</v>
      </c>
      <c r="AY168" s="9" t="s">
        <v>149</v>
      </c>
      <c r="BE168" s="143">
        <f t="shared" si="14"/>
        <v>0</v>
      </c>
      <c r="BF168" s="143">
        <f t="shared" si="15"/>
        <v>0</v>
      </c>
      <c r="BG168" s="143">
        <f t="shared" si="16"/>
        <v>0</v>
      </c>
      <c r="BH168" s="143">
        <f t="shared" si="17"/>
        <v>0</v>
      </c>
      <c r="BI168" s="143">
        <f t="shared" si="18"/>
        <v>0</v>
      </c>
      <c r="BJ168" s="9" t="s">
        <v>23</v>
      </c>
      <c r="BK168" s="143">
        <f t="shared" si="19"/>
        <v>0</v>
      </c>
      <c r="BL168" s="9" t="s">
        <v>154</v>
      </c>
      <c r="BM168" s="9" t="s">
        <v>226</v>
      </c>
    </row>
    <row r="169" spans="2:65" s="144" customFormat="1" ht="22.5" customHeight="1" x14ac:dyDescent="0.25">
      <c r="B169" s="145"/>
      <c r="C169" s="146"/>
      <c r="D169" s="146"/>
      <c r="E169" s="147"/>
      <c r="F169" s="204" t="s">
        <v>227</v>
      </c>
      <c r="G169" s="204"/>
      <c r="H169" s="204"/>
      <c r="I169" s="204"/>
      <c r="J169" s="146"/>
      <c r="K169" s="148">
        <v>4.9409999999999998</v>
      </c>
      <c r="L169" s="146"/>
      <c r="M169" s="146"/>
      <c r="N169" s="146"/>
      <c r="O169" s="146"/>
      <c r="P169" s="146"/>
      <c r="Q169" s="146"/>
      <c r="R169" s="149"/>
      <c r="T169" s="150"/>
      <c r="U169" s="146"/>
      <c r="V169" s="146"/>
      <c r="W169" s="146"/>
      <c r="X169" s="146"/>
      <c r="Y169" s="146"/>
      <c r="Z169" s="146"/>
      <c r="AA169" s="151"/>
      <c r="AT169" s="152" t="s">
        <v>161</v>
      </c>
      <c r="AU169" s="152" t="s">
        <v>111</v>
      </c>
      <c r="AV169" s="144" t="s">
        <v>111</v>
      </c>
      <c r="AW169" s="144" t="s">
        <v>162</v>
      </c>
      <c r="AX169" s="144" t="s">
        <v>90</v>
      </c>
      <c r="AY169" s="152" t="s">
        <v>149</v>
      </c>
    </row>
    <row r="170" spans="2:65" s="162" customFormat="1" ht="22.5" customHeight="1" x14ac:dyDescent="0.25">
      <c r="B170" s="163"/>
      <c r="C170" s="164"/>
      <c r="D170" s="164"/>
      <c r="E170" s="165"/>
      <c r="F170" s="208" t="s">
        <v>228</v>
      </c>
      <c r="G170" s="208"/>
      <c r="H170" s="208"/>
      <c r="I170" s="208"/>
      <c r="J170" s="164"/>
      <c r="K170" s="165"/>
      <c r="L170" s="164"/>
      <c r="M170" s="164"/>
      <c r="N170" s="164"/>
      <c r="O170" s="164"/>
      <c r="P170" s="164"/>
      <c r="Q170" s="164"/>
      <c r="R170" s="166"/>
      <c r="T170" s="167"/>
      <c r="U170" s="164"/>
      <c r="V170" s="164"/>
      <c r="W170" s="164"/>
      <c r="X170" s="164"/>
      <c r="Y170" s="164"/>
      <c r="Z170" s="164"/>
      <c r="AA170" s="168"/>
      <c r="AT170" s="169" t="s">
        <v>161</v>
      </c>
      <c r="AU170" s="169" t="s">
        <v>111</v>
      </c>
      <c r="AV170" s="162" t="s">
        <v>23</v>
      </c>
      <c r="AW170" s="162" t="s">
        <v>162</v>
      </c>
      <c r="AX170" s="162" t="s">
        <v>90</v>
      </c>
      <c r="AY170" s="169" t="s">
        <v>149</v>
      </c>
    </row>
    <row r="171" spans="2:65" s="144" customFormat="1" ht="22.5" customHeight="1" x14ac:dyDescent="0.25">
      <c r="B171" s="145"/>
      <c r="C171" s="146"/>
      <c r="D171" s="146"/>
      <c r="E171" s="147"/>
      <c r="F171" s="207" t="s">
        <v>229</v>
      </c>
      <c r="G171" s="207"/>
      <c r="H171" s="207"/>
      <c r="I171" s="207"/>
      <c r="J171" s="146"/>
      <c r="K171" s="148">
        <v>-0.18</v>
      </c>
      <c r="L171" s="146"/>
      <c r="M171" s="146"/>
      <c r="N171" s="146"/>
      <c r="O171" s="146"/>
      <c r="P171" s="146"/>
      <c r="Q171" s="146"/>
      <c r="R171" s="149"/>
      <c r="T171" s="150"/>
      <c r="U171" s="146"/>
      <c r="V171" s="146"/>
      <c r="W171" s="146"/>
      <c r="X171" s="146"/>
      <c r="Y171" s="146"/>
      <c r="Z171" s="146"/>
      <c r="AA171" s="151"/>
      <c r="AT171" s="152" t="s">
        <v>161</v>
      </c>
      <c r="AU171" s="152" t="s">
        <v>111</v>
      </c>
      <c r="AV171" s="144" t="s">
        <v>111</v>
      </c>
      <c r="AW171" s="144" t="s">
        <v>162</v>
      </c>
      <c r="AX171" s="144" t="s">
        <v>90</v>
      </c>
      <c r="AY171" s="152" t="s">
        <v>149</v>
      </c>
    </row>
    <row r="172" spans="2:65" s="162" customFormat="1" ht="22.5" customHeight="1" x14ac:dyDescent="0.25">
      <c r="B172" s="163"/>
      <c r="C172" s="164"/>
      <c r="D172" s="164"/>
      <c r="E172" s="165"/>
      <c r="F172" s="208" t="s">
        <v>230</v>
      </c>
      <c r="G172" s="208"/>
      <c r="H172" s="208"/>
      <c r="I172" s="208"/>
      <c r="J172" s="164"/>
      <c r="K172" s="165"/>
      <c r="L172" s="164"/>
      <c r="M172" s="164"/>
      <c r="N172" s="164"/>
      <c r="O172" s="164"/>
      <c r="P172" s="164"/>
      <c r="Q172" s="164"/>
      <c r="R172" s="166"/>
      <c r="T172" s="167"/>
      <c r="U172" s="164"/>
      <c r="V172" s="164"/>
      <c r="W172" s="164"/>
      <c r="X172" s="164"/>
      <c r="Y172" s="164"/>
      <c r="Z172" s="164"/>
      <c r="AA172" s="168"/>
      <c r="AT172" s="169" t="s">
        <v>161</v>
      </c>
      <c r="AU172" s="169" t="s">
        <v>111</v>
      </c>
      <c r="AV172" s="162" t="s">
        <v>23</v>
      </c>
      <c r="AW172" s="162" t="s">
        <v>162</v>
      </c>
      <c r="AX172" s="162" t="s">
        <v>90</v>
      </c>
      <c r="AY172" s="169" t="s">
        <v>149</v>
      </c>
    </row>
    <row r="173" spans="2:65" s="144" customFormat="1" ht="22.5" customHeight="1" x14ac:dyDescent="0.25">
      <c r="B173" s="145"/>
      <c r="C173" s="146"/>
      <c r="D173" s="146"/>
      <c r="E173" s="147"/>
      <c r="F173" s="207" t="s">
        <v>231</v>
      </c>
      <c r="G173" s="207"/>
      <c r="H173" s="207"/>
      <c r="I173" s="207"/>
      <c r="J173" s="146"/>
      <c r="K173" s="148">
        <v>-2.351</v>
      </c>
      <c r="L173" s="146"/>
      <c r="M173" s="146"/>
      <c r="N173" s="146"/>
      <c r="O173" s="146"/>
      <c r="P173" s="146"/>
      <c r="Q173" s="146"/>
      <c r="R173" s="149"/>
      <c r="T173" s="150"/>
      <c r="U173" s="146"/>
      <c r="V173" s="146"/>
      <c r="W173" s="146"/>
      <c r="X173" s="146"/>
      <c r="Y173" s="146"/>
      <c r="Z173" s="146"/>
      <c r="AA173" s="151"/>
      <c r="AT173" s="152" t="s">
        <v>161</v>
      </c>
      <c r="AU173" s="152" t="s">
        <v>111</v>
      </c>
      <c r="AV173" s="144" t="s">
        <v>111</v>
      </c>
      <c r="AW173" s="144" t="s">
        <v>162</v>
      </c>
      <c r="AX173" s="144" t="s">
        <v>90</v>
      </c>
      <c r="AY173" s="152" t="s">
        <v>149</v>
      </c>
    </row>
    <row r="174" spans="2:65" s="162" customFormat="1" ht="22.5" customHeight="1" x14ac:dyDescent="0.25">
      <c r="B174" s="163"/>
      <c r="C174" s="164"/>
      <c r="D174" s="164"/>
      <c r="E174" s="165"/>
      <c r="F174" s="208" t="s">
        <v>232</v>
      </c>
      <c r="G174" s="208"/>
      <c r="H174" s="208"/>
      <c r="I174" s="208"/>
      <c r="J174" s="164"/>
      <c r="K174" s="165"/>
      <c r="L174" s="164"/>
      <c r="M174" s="164"/>
      <c r="N174" s="164"/>
      <c r="O174" s="164"/>
      <c r="P174" s="164"/>
      <c r="Q174" s="164"/>
      <c r="R174" s="166"/>
      <c r="T174" s="167"/>
      <c r="U174" s="164"/>
      <c r="V174" s="164"/>
      <c r="W174" s="164"/>
      <c r="X174" s="164"/>
      <c r="Y174" s="164"/>
      <c r="Z174" s="164"/>
      <c r="AA174" s="168"/>
      <c r="AT174" s="169" t="s">
        <v>161</v>
      </c>
      <c r="AU174" s="169" t="s">
        <v>111</v>
      </c>
      <c r="AV174" s="162" t="s">
        <v>23</v>
      </c>
      <c r="AW174" s="162" t="s">
        <v>162</v>
      </c>
      <c r="AX174" s="162" t="s">
        <v>90</v>
      </c>
      <c r="AY174" s="169" t="s">
        <v>149</v>
      </c>
    </row>
    <row r="175" spans="2:65" s="144" customFormat="1" ht="22.5" customHeight="1" x14ac:dyDescent="0.25">
      <c r="B175" s="145"/>
      <c r="C175" s="146"/>
      <c r="D175" s="146"/>
      <c r="E175" s="147"/>
      <c r="F175" s="207" t="s">
        <v>233</v>
      </c>
      <c r="G175" s="207"/>
      <c r="H175" s="207"/>
      <c r="I175" s="207"/>
      <c r="J175" s="146"/>
      <c r="K175" s="148">
        <v>-0.5</v>
      </c>
      <c r="L175" s="146"/>
      <c r="M175" s="146"/>
      <c r="N175" s="146"/>
      <c r="O175" s="146"/>
      <c r="P175" s="146"/>
      <c r="Q175" s="146"/>
      <c r="R175" s="149"/>
      <c r="T175" s="150"/>
      <c r="U175" s="146"/>
      <c r="V175" s="146"/>
      <c r="W175" s="146"/>
      <c r="X175" s="146"/>
      <c r="Y175" s="146"/>
      <c r="Z175" s="146"/>
      <c r="AA175" s="151"/>
      <c r="AT175" s="152" t="s">
        <v>161</v>
      </c>
      <c r="AU175" s="152" t="s">
        <v>111</v>
      </c>
      <c r="AV175" s="144" t="s">
        <v>111</v>
      </c>
      <c r="AW175" s="144" t="s">
        <v>162</v>
      </c>
      <c r="AX175" s="144" t="s">
        <v>90</v>
      </c>
      <c r="AY175" s="152" t="s">
        <v>149</v>
      </c>
    </row>
    <row r="176" spans="2:65" s="153" customFormat="1" ht="22.5" customHeight="1" x14ac:dyDescent="0.25">
      <c r="B176" s="154"/>
      <c r="C176" s="155"/>
      <c r="D176" s="155"/>
      <c r="E176" s="156"/>
      <c r="F176" s="205" t="s">
        <v>164</v>
      </c>
      <c r="G176" s="205"/>
      <c r="H176" s="205"/>
      <c r="I176" s="205"/>
      <c r="J176" s="155"/>
      <c r="K176" s="157">
        <v>1.91</v>
      </c>
      <c r="L176" s="155"/>
      <c r="M176" s="155"/>
      <c r="N176" s="155"/>
      <c r="O176" s="155"/>
      <c r="P176" s="155"/>
      <c r="Q176" s="155"/>
      <c r="R176" s="158"/>
      <c r="T176" s="159"/>
      <c r="U176" s="155"/>
      <c r="V176" s="155"/>
      <c r="W176" s="155"/>
      <c r="X176" s="155"/>
      <c r="Y176" s="155"/>
      <c r="Z176" s="155"/>
      <c r="AA176" s="160"/>
      <c r="AT176" s="161" t="s">
        <v>161</v>
      </c>
      <c r="AU176" s="161" t="s">
        <v>111</v>
      </c>
      <c r="AV176" s="153" t="s">
        <v>154</v>
      </c>
      <c r="AW176" s="153" t="s">
        <v>162</v>
      </c>
      <c r="AX176" s="153" t="s">
        <v>23</v>
      </c>
      <c r="AY176" s="161" t="s">
        <v>149</v>
      </c>
    </row>
    <row r="177" spans="2:65" s="24" customFormat="1" ht="31.5" customHeight="1" x14ac:dyDescent="0.25">
      <c r="B177" s="134"/>
      <c r="C177" s="135" t="s">
        <v>234</v>
      </c>
      <c r="D177" s="135" t="s">
        <v>150</v>
      </c>
      <c r="E177" s="136" t="s">
        <v>235</v>
      </c>
      <c r="F177" s="209" t="s">
        <v>236</v>
      </c>
      <c r="G177" s="209"/>
      <c r="H177" s="209"/>
      <c r="I177" s="209"/>
      <c r="J177" s="137" t="s">
        <v>214</v>
      </c>
      <c r="K177" s="138">
        <v>0.18</v>
      </c>
      <c r="L177" s="203"/>
      <c r="M177" s="203"/>
      <c r="N177" s="203"/>
      <c r="O177" s="203"/>
      <c r="P177" s="203"/>
      <c r="Q177" s="203"/>
      <c r="R177" s="139"/>
      <c r="T177" s="140"/>
      <c r="U177" s="35" t="s">
        <v>55</v>
      </c>
      <c r="V177" s="141">
        <v>0</v>
      </c>
      <c r="W177" s="141">
        <f>V177*K177</f>
        <v>0</v>
      </c>
      <c r="X177" s="141">
        <v>0</v>
      </c>
      <c r="Y177" s="141">
        <f>X177*K177</f>
        <v>0</v>
      </c>
      <c r="Z177" s="141">
        <v>0</v>
      </c>
      <c r="AA177" s="142">
        <f>Z177*K177</f>
        <v>0</v>
      </c>
      <c r="AR177" s="9" t="s">
        <v>154</v>
      </c>
      <c r="AT177" s="9" t="s">
        <v>150</v>
      </c>
      <c r="AU177" s="9" t="s">
        <v>111</v>
      </c>
      <c r="AY177" s="9" t="s">
        <v>149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9" t="s">
        <v>23</v>
      </c>
      <c r="BK177" s="143">
        <f>ROUND(L177*K177,2)</f>
        <v>0</v>
      </c>
      <c r="BL177" s="9" t="s">
        <v>154</v>
      </c>
      <c r="BM177" s="9" t="s">
        <v>237</v>
      </c>
    </row>
    <row r="178" spans="2:65" s="144" customFormat="1" ht="22.5" customHeight="1" x14ac:dyDescent="0.25">
      <c r="B178" s="145"/>
      <c r="C178" s="146"/>
      <c r="D178" s="146"/>
      <c r="E178" s="147"/>
      <c r="F178" s="204" t="s">
        <v>238</v>
      </c>
      <c r="G178" s="204"/>
      <c r="H178" s="204"/>
      <c r="I178" s="204"/>
      <c r="J178" s="146"/>
      <c r="K178" s="148">
        <v>0.18</v>
      </c>
      <c r="L178" s="146"/>
      <c r="M178" s="146"/>
      <c r="N178" s="146"/>
      <c r="O178" s="146"/>
      <c r="P178" s="146"/>
      <c r="Q178" s="146"/>
      <c r="R178" s="149"/>
      <c r="T178" s="150"/>
      <c r="U178" s="146"/>
      <c r="V178" s="146"/>
      <c r="W178" s="146"/>
      <c r="X178" s="146"/>
      <c r="Y178" s="146"/>
      <c r="Z178" s="146"/>
      <c r="AA178" s="151"/>
      <c r="AT178" s="152" t="s">
        <v>161</v>
      </c>
      <c r="AU178" s="152" t="s">
        <v>111</v>
      </c>
      <c r="AV178" s="144" t="s">
        <v>111</v>
      </c>
      <c r="AW178" s="144" t="s">
        <v>162</v>
      </c>
      <c r="AX178" s="144" t="s">
        <v>90</v>
      </c>
      <c r="AY178" s="152" t="s">
        <v>149</v>
      </c>
    </row>
    <row r="179" spans="2:65" s="153" customFormat="1" ht="22.5" customHeight="1" x14ac:dyDescent="0.25">
      <c r="B179" s="154"/>
      <c r="C179" s="155"/>
      <c r="D179" s="155"/>
      <c r="E179" s="156"/>
      <c r="F179" s="205" t="s">
        <v>164</v>
      </c>
      <c r="G179" s="205"/>
      <c r="H179" s="205"/>
      <c r="I179" s="205"/>
      <c r="J179" s="155"/>
      <c r="K179" s="157">
        <v>0.18</v>
      </c>
      <c r="L179" s="155"/>
      <c r="M179" s="155"/>
      <c r="N179" s="155"/>
      <c r="O179" s="155"/>
      <c r="P179" s="155"/>
      <c r="Q179" s="155"/>
      <c r="R179" s="158"/>
      <c r="T179" s="159"/>
      <c r="U179" s="155"/>
      <c r="V179" s="155"/>
      <c r="W179" s="155"/>
      <c r="X179" s="155"/>
      <c r="Y179" s="155"/>
      <c r="Z179" s="155"/>
      <c r="AA179" s="160"/>
      <c r="AT179" s="161" t="s">
        <v>161</v>
      </c>
      <c r="AU179" s="161" t="s">
        <v>111</v>
      </c>
      <c r="AV179" s="153" t="s">
        <v>154</v>
      </c>
      <c r="AW179" s="153" t="s">
        <v>162</v>
      </c>
      <c r="AX179" s="153" t="s">
        <v>23</v>
      </c>
      <c r="AY179" s="161" t="s">
        <v>149</v>
      </c>
    </row>
    <row r="180" spans="2:65" s="24" customFormat="1" ht="31.5" customHeight="1" x14ac:dyDescent="0.25">
      <c r="B180" s="134"/>
      <c r="C180" s="135" t="s">
        <v>239</v>
      </c>
      <c r="D180" s="135" t="s">
        <v>150</v>
      </c>
      <c r="E180" s="136" t="s">
        <v>240</v>
      </c>
      <c r="F180" s="209" t="s">
        <v>241</v>
      </c>
      <c r="G180" s="209"/>
      <c r="H180" s="209"/>
      <c r="I180" s="209"/>
      <c r="J180" s="137" t="s">
        <v>214</v>
      </c>
      <c r="K180" s="138">
        <v>2.351</v>
      </c>
      <c r="L180" s="203"/>
      <c r="M180" s="203"/>
      <c r="N180" s="203"/>
      <c r="O180" s="203"/>
      <c r="P180" s="203"/>
      <c r="Q180" s="203"/>
      <c r="R180" s="139"/>
      <c r="T180" s="140"/>
      <c r="U180" s="35" t="s">
        <v>55</v>
      </c>
      <c r="V180" s="141">
        <v>0</v>
      </c>
      <c r="W180" s="141">
        <f>V180*K180</f>
        <v>0</v>
      </c>
      <c r="X180" s="141">
        <v>0</v>
      </c>
      <c r="Y180" s="141">
        <f>X180*K180</f>
        <v>0</v>
      </c>
      <c r="Z180" s="141">
        <v>0</v>
      </c>
      <c r="AA180" s="142">
        <f>Z180*K180</f>
        <v>0</v>
      </c>
      <c r="AR180" s="9" t="s">
        <v>154</v>
      </c>
      <c r="AT180" s="9" t="s">
        <v>150</v>
      </c>
      <c r="AU180" s="9" t="s">
        <v>111</v>
      </c>
      <c r="AY180" s="9" t="s">
        <v>149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9" t="s">
        <v>23</v>
      </c>
      <c r="BK180" s="143">
        <f>ROUND(L180*K180,2)</f>
        <v>0</v>
      </c>
      <c r="BL180" s="9" t="s">
        <v>154</v>
      </c>
      <c r="BM180" s="9" t="s">
        <v>242</v>
      </c>
    </row>
    <row r="181" spans="2:65" s="144" customFormat="1" ht="22.5" customHeight="1" x14ac:dyDescent="0.25">
      <c r="B181" s="145"/>
      <c r="C181" s="146"/>
      <c r="D181" s="146"/>
      <c r="E181" s="147"/>
      <c r="F181" s="204" t="s">
        <v>243</v>
      </c>
      <c r="G181" s="204"/>
      <c r="H181" s="204"/>
      <c r="I181" s="204"/>
      <c r="J181" s="146"/>
      <c r="K181" s="148">
        <v>2.351</v>
      </c>
      <c r="L181" s="146"/>
      <c r="M181" s="146"/>
      <c r="N181" s="146"/>
      <c r="O181" s="146"/>
      <c r="P181" s="146"/>
      <c r="Q181" s="146"/>
      <c r="R181" s="149"/>
      <c r="T181" s="150"/>
      <c r="U181" s="146"/>
      <c r="V181" s="146"/>
      <c r="W181" s="146"/>
      <c r="X181" s="146"/>
      <c r="Y181" s="146"/>
      <c r="Z181" s="146"/>
      <c r="AA181" s="151"/>
      <c r="AT181" s="152" t="s">
        <v>161</v>
      </c>
      <c r="AU181" s="152" t="s">
        <v>111</v>
      </c>
      <c r="AV181" s="144" t="s">
        <v>111</v>
      </c>
      <c r="AW181" s="144" t="s">
        <v>162</v>
      </c>
      <c r="AX181" s="144" t="s">
        <v>90</v>
      </c>
      <c r="AY181" s="152" t="s">
        <v>149</v>
      </c>
    </row>
    <row r="182" spans="2:65" s="153" customFormat="1" ht="22.5" customHeight="1" x14ac:dyDescent="0.25">
      <c r="B182" s="154"/>
      <c r="C182" s="155"/>
      <c r="D182" s="155"/>
      <c r="E182" s="156"/>
      <c r="F182" s="205" t="s">
        <v>164</v>
      </c>
      <c r="G182" s="205"/>
      <c r="H182" s="205"/>
      <c r="I182" s="205"/>
      <c r="J182" s="155"/>
      <c r="K182" s="157">
        <v>2.351</v>
      </c>
      <c r="L182" s="155"/>
      <c r="M182" s="155"/>
      <c r="N182" s="155"/>
      <c r="O182" s="155"/>
      <c r="P182" s="155"/>
      <c r="Q182" s="155"/>
      <c r="R182" s="158"/>
      <c r="T182" s="159"/>
      <c r="U182" s="155"/>
      <c r="V182" s="155"/>
      <c r="W182" s="155"/>
      <c r="X182" s="155"/>
      <c r="Y182" s="155"/>
      <c r="Z182" s="155"/>
      <c r="AA182" s="160"/>
      <c r="AT182" s="161" t="s">
        <v>161</v>
      </c>
      <c r="AU182" s="161" t="s">
        <v>111</v>
      </c>
      <c r="AV182" s="153" t="s">
        <v>154</v>
      </c>
      <c r="AW182" s="153" t="s">
        <v>162</v>
      </c>
      <c r="AX182" s="153" t="s">
        <v>23</v>
      </c>
      <c r="AY182" s="161" t="s">
        <v>149</v>
      </c>
    </row>
    <row r="183" spans="2:65" s="24" customFormat="1" ht="31.5" customHeight="1" x14ac:dyDescent="0.25">
      <c r="B183" s="134"/>
      <c r="C183" s="135" t="s">
        <v>244</v>
      </c>
      <c r="D183" s="135" t="s">
        <v>150</v>
      </c>
      <c r="E183" s="136" t="s">
        <v>245</v>
      </c>
      <c r="F183" s="209" t="s">
        <v>246</v>
      </c>
      <c r="G183" s="209"/>
      <c r="H183" s="209"/>
      <c r="I183" s="209"/>
      <c r="J183" s="137" t="s">
        <v>214</v>
      </c>
      <c r="K183" s="138">
        <v>0.5</v>
      </c>
      <c r="L183" s="203"/>
      <c r="M183" s="203"/>
      <c r="N183" s="203"/>
      <c r="O183" s="203"/>
      <c r="P183" s="203"/>
      <c r="Q183" s="203"/>
      <c r="R183" s="139"/>
      <c r="T183" s="140"/>
      <c r="U183" s="35" t="s">
        <v>55</v>
      </c>
      <c r="V183" s="141">
        <v>0</v>
      </c>
      <c r="W183" s="141">
        <f>V183*K183</f>
        <v>0</v>
      </c>
      <c r="X183" s="141">
        <v>0</v>
      </c>
      <c r="Y183" s="141">
        <f>X183*K183</f>
        <v>0</v>
      </c>
      <c r="Z183" s="141">
        <v>0</v>
      </c>
      <c r="AA183" s="142">
        <f>Z183*K183</f>
        <v>0</v>
      </c>
      <c r="AR183" s="9" t="s">
        <v>154</v>
      </c>
      <c r="AT183" s="9" t="s">
        <v>150</v>
      </c>
      <c r="AU183" s="9" t="s">
        <v>111</v>
      </c>
      <c r="AY183" s="9" t="s">
        <v>149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9" t="s">
        <v>23</v>
      </c>
      <c r="BK183" s="143">
        <f>ROUND(L183*K183,2)</f>
        <v>0</v>
      </c>
      <c r="BL183" s="9" t="s">
        <v>154</v>
      </c>
      <c r="BM183" s="9" t="s">
        <v>247</v>
      </c>
    </row>
    <row r="184" spans="2:65" s="144" customFormat="1" ht="22.5" customHeight="1" x14ac:dyDescent="0.25">
      <c r="B184" s="145"/>
      <c r="C184" s="146"/>
      <c r="D184" s="146"/>
      <c r="E184" s="147"/>
      <c r="F184" s="204" t="s">
        <v>248</v>
      </c>
      <c r="G184" s="204"/>
      <c r="H184" s="204"/>
      <c r="I184" s="204"/>
      <c r="J184" s="146"/>
      <c r="K184" s="148">
        <v>0.5</v>
      </c>
      <c r="L184" s="146"/>
      <c r="M184" s="146"/>
      <c r="N184" s="146"/>
      <c r="O184" s="146"/>
      <c r="P184" s="146"/>
      <c r="Q184" s="146"/>
      <c r="R184" s="149"/>
      <c r="T184" s="150"/>
      <c r="U184" s="146"/>
      <c r="V184" s="146"/>
      <c r="W184" s="146"/>
      <c r="X184" s="146"/>
      <c r="Y184" s="146"/>
      <c r="Z184" s="146"/>
      <c r="AA184" s="151"/>
      <c r="AT184" s="152" t="s">
        <v>161</v>
      </c>
      <c r="AU184" s="152" t="s">
        <v>111</v>
      </c>
      <c r="AV184" s="144" t="s">
        <v>111</v>
      </c>
      <c r="AW184" s="144" t="s">
        <v>162</v>
      </c>
      <c r="AX184" s="144" t="s">
        <v>90</v>
      </c>
      <c r="AY184" s="152" t="s">
        <v>149</v>
      </c>
    </row>
    <row r="185" spans="2:65" s="153" customFormat="1" ht="22.5" customHeight="1" x14ac:dyDescent="0.25">
      <c r="B185" s="154"/>
      <c r="C185" s="155"/>
      <c r="D185" s="155"/>
      <c r="E185" s="156"/>
      <c r="F185" s="205" t="s">
        <v>164</v>
      </c>
      <c r="G185" s="205"/>
      <c r="H185" s="205"/>
      <c r="I185" s="205"/>
      <c r="J185" s="155"/>
      <c r="K185" s="157">
        <v>0.5</v>
      </c>
      <c r="L185" s="155"/>
      <c r="M185" s="155"/>
      <c r="N185" s="155"/>
      <c r="O185" s="155"/>
      <c r="P185" s="155"/>
      <c r="Q185" s="155"/>
      <c r="R185" s="158"/>
      <c r="T185" s="159"/>
      <c r="U185" s="155"/>
      <c r="V185" s="155"/>
      <c r="W185" s="155"/>
      <c r="X185" s="155"/>
      <c r="Y185" s="155"/>
      <c r="Z185" s="155"/>
      <c r="AA185" s="160"/>
      <c r="AT185" s="161" t="s">
        <v>161</v>
      </c>
      <c r="AU185" s="161" t="s">
        <v>111</v>
      </c>
      <c r="AV185" s="153" t="s">
        <v>154</v>
      </c>
      <c r="AW185" s="153" t="s">
        <v>162</v>
      </c>
      <c r="AX185" s="153" t="s">
        <v>23</v>
      </c>
      <c r="AY185" s="161" t="s">
        <v>149</v>
      </c>
    </row>
    <row r="186" spans="2:65" s="122" customFormat="1" ht="29.85" customHeight="1" x14ac:dyDescent="0.3">
      <c r="B186" s="123"/>
      <c r="C186" s="124"/>
      <c r="D186" s="133" t="s">
        <v>126</v>
      </c>
      <c r="E186" s="133"/>
      <c r="F186" s="133"/>
      <c r="G186" s="133"/>
      <c r="H186" s="133"/>
      <c r="I186" s="133"/>
      <c r="J186" s="133"/>
      <c r="K186" s="133"/>
      <c r="L186" s="133"/>
      <c r="M186" s="133"/>
      <c r="N186" s="210"/>
      <c r="O186" s="210"/>
      <c r="P186" s="210"/>
      <c r="Q186" s="210"/>
      <c r="R186" s="126"/>
      <c r="T186" s="127"/>
      <c r="U186" s="124"/>
      <c r="V186" s="124"/>
      <c r="W186" s="128">
        <f>SUM(W187:W188)</f>
        <v>1.7351799999999997</v>
      </c>
      <c r="X186" s="124"/>
      <c r="Y186" s="128">
        <f>SUM(Y187:Y188)</f>
        <v>0</v>
      </c>
      <c r="Z186" s="124"/>
      <c r="AA186" s="129">
        <f>SUM(AA187:AA188)</f>
        <v>0</v>
      </c>
      <c r="AR186" s="130" t="s">
        <v>23</v>
      </c>
      <c r="AT186" s="131" t="s">
        <v>89</v>
      </c>
      <c r="AU186" s="131" t="s">
        <v>23</v>
      </c>
      <c r="AY186" s="130" t="s">
        <v>149</v>
      </c>
      <c r="BK186" s="132">
        <f>SUM(BK187:BK188)</f>
        <v>0</v>
      </c>
    </row>
    <row r="187" spans="2:65" s="24" customFormat="1" ht="22.5" customHeight="1" x14ac:dyDescent="0.25">
      <c r="B187" s="134"/>
      <c r="C187" s="135" t="s">
        <v>249</v>
      </c>
      <c r="D187" s="135" t="s">
        <v>150</v>
      </c>
      <c r="E187" s="136" t="s">
        <v>250</v>
      </c>
      <c r="F187" s="209" t="s">
        <v>251</v>
      </c>
      <c r="G187" s="209"/>
      <c r="H187" s="209"/>
      <c r="I187" s="209"/>
      <c r="J187" s="137" t="s">
        <v>214</v>
      </c>
      <c r="K187" s="138">
        <v>1.718</v>
      </c>
      <c r="L187" s="203"/>
      <c r="M187" s="203"/>
      <c r="N187" s="203"/>
      <c r="O187" s="203"/>
      <c r="P187" s="203"/>
      <c r="Q187" s="203"/>
      <c r="R187" s="139"/>
      <c r="T187" s="140"/>
      <c r="U187" s="35" t="s">
        <v>55</v>
      </c>
      <c r="V187" s="141">
        <v>0.83099999999999996</v>
      </c>
      <c r="W187" s="141">
        <f t="shared" ref="W187:W188" si="20">V187*K187</f>
        <v>1.4276579999999999</v>
      </c>
      <c r="X187" s="141">
        <v>0</v>
      </c>
      <c r="Y187" s="141">
        <f t="shared" ref="Y187:Y188" si="21">X187*K187</f>
        <v>0</v>
      </c>
      <c r="Z187" s="141">
        <v>0</v>
      </c>
      <c r="AA187" s="142">
        <f t="shared" ref="AA187:AA188" si="22">Z187*K187</f>
        <v>0</v>
      </c>
      <c r="AR187" s="9" t="s">
        <v>154</v>
      </c>
      <c r="AT187" s="9" t="s">
        <v>150</v>
      </c>
      <c r="AU187" s="9" t="s">
        <v>111</v>
      </c>
      <c r="AY187" s="9" t="s">
        <v>149</v>
      </c>
      <c r="BE187" s="143">
        <f t="shared" ref="BE187:BE188" si="23">IF(U187="základní",N187,0)</f>
        <v>0</v>
      </c>
      <c r="BF187" s="143">
        <f t="shared" ref="BF187:BF188" si="24">IF(U187="snížená",N187,0)</f>
        <v>0</v>
      </c>
      <c r="BG187" s="143">
        <f t="shared" ref="BG187:BG188" si="25">IF(U187="zákl. přenesená",N187,0)</f>
        <v>0</v>
      </c>
      <c r="BH187" s="143">
        <f t="shared" ref="BH187:BH188" si="26">IF(U187="sníž. přenesená",N187,0)</f>
        <v>0</v>
      </c>
      <c r="BI187" s="143">
        <f t="shared" ref="BI187:BI188" si="27">IF(U187="nulová",N187,0)</f>
        <v>0</v>
      </c>
      <c r="BJ187" s="9" t="s">
        <v>23</v>
      </c>
      <c r="BK187" s="143">
        <f t="shared" ref="BK187:BK188" si="28">ROUND(L187*K187,2)</f>
        <v>0</v>
      </c>
      <c r="BL187" s="9" t="s">
        <v>154</v>
      </c>
      <c r="BM187" s="9" t="s">
        <v>252</v>
      </c>
    </row>
    <row r="188" spans="2:65" s="24" customFormat="1" ht="31.5" customHeight="1" x14ac:dyDescent="0.25">
      <c r="B188" s="134"/>
      <c r="C188" s="135" t="s">
        <v>253</v>
      </c>
      <c r="D188" s="135" t="s">
        <v>150</v>
      </c>
      <c r="E188" s="136" t="s">
        <v>254</v>
      </c>
      <c r="F188" s="209" t="s">
        <v>255</v>
      </c>
      <c r="G188" s="209"/>
      <c r="H188" s="209"/>
      <c r="I188" s="209"/>
      <c r="J188" s="137" t="s">
        <v>214</v>
      </c>
      <c r="K188" s="138">
        <v>1.718</v>
      </c>
      <c r="L188" s="203"/>
      <c r="M188" s="203"/>
      <c r="N188" s="203"/>
      <c r="O188" s="203"/>
      <c r="P188" s="203"/>
      <c r="Q188" s="203"/>
      <c r="R188" s="139"/>
      <c r="T188" s="140"/>
      <c r="U188" s="35" t="s">
        <v>55</v>
      </c>
      <c r="V188" s="141">
        <v>0.17899999999999999</v>
      </c>
      <c r="W188" s="141">
        <f t="shared" si="20"/>
        <v>0.30752199999999996</v>
      </c>
      <c r="X188" s="141">
        <v>0</v>
      </c>
      <c r="Y188" s="141">
        <f t="shared" si="21"/>
        <v>0</v>
      </c>
      <c r="Z188" s="141">
        <v>0</v>
      </c>
      <c r="AA188" s="142">
        <f t="shared" si="22"/>
        <v>0</v>
      </c>
      <c r="AR188" s="9" t="s">
        <v>154</v>
      </c>
      <c r="AT188" s="9" t="s">
        <v>150</v>
      </c>
      <c r="AU188" s="9" t="s">
        <v>111</v>
      </c>
      <c r="AY188" s="9" t="s">
        <v>149</v>
      </c>
      <c r="BE188" s="143">
        <f t="shared" si="23"/>
        <v>0</v>
      </c>
      <c r="BF188" s="143">
        <f t="shared" si="24"/>
        <v>0</v>
      </c>
      <c r="BG188" s="143">
        <f t="shared" si="25"/>
        <v>0</v>
      </c>
      <c r="BH188" s="143">
        <f t="shared" si="26"/>
        <v>0</v>
      </c>
      <c r="BI188" s="143">
        <f t="shared" si="27"/>
        <v>0</v>
      </c>
      <c r="BJ188" s="9" t="s">
        <v>23</v>
      </c>
      <c r="BK188" s="143">
        <f t="shared" si="28"/>
        <v>0</v>
      </c>
      <c r="BL188" s="9" t="s">
        <v>154</v>
      </c>
      <c r="BM188" s="9" t="s">
        <v>256</v>
      </c>
    </row>
    <row r="189" spans="2:65" s="122" customFormat="1" ht="37.35" customHeight="1" x14ac:dyDescent="0.35">
      <c r="B189" s="123"/>
      <c r="C189" s="124"/>
      <c r="D189" s="125" t="s">
        <v>127</v>
      </c>
      <c r="E189" s="125"/>
      <c r="F189" s="125"/>
      <c r="G189" s="125"/>
      <c r="H189" s="125"/>
      <c r="I189" s="125"/>
      <c r="J189" s="125"/>
      <c r="K189" s="125"/>
      <c r="L189" s="125"/>
      <c r="M189" s="125"/>
      <c r="N189" s="214"/>
      <c r="O189" s="214"/>
      <c r="P189" s="214"/>
      <c r="Q189" s="214"/>
      <c r="R189" s="126"/>
      <c r="T189" s="127"/>
      <c r="U189" s="124"/>
      <c r="V189" s="124"/>
      <c r="W189" s="128">
        <f>W190+W252+W259+W278+W302+W319</f>
        <v>84.344650000000001</v>
      </c>
      <c r="X189" s="124"/>
      <c r="Y189" s="128">
        <f>Y190+Y252+Y259+Y278+Y302+Y319</f>
        <v>1.1262449999999997</v>
      </c>
      <c r="Z189" s="124"/>
      <c r="AA189" s="129">
        <f>AA190+AA252+AA259+AA278+AA302+AA319</f>
        <v>2.5457779999999999</v>
      </c>
      <c r="AR189" s="130" t="s">
        <v>111</v>
      </c>
      <c r="AT189" s="131" t="s">
        <v>89</v>
      </c>
      <c r="AU189" s="131" t="s">
        <v>90</v>
      </c>
      <c r="AY189" s="130" t="s">
        <v>149</v>
      </c>
      <c r="BK189" s="132">
        <f>BK190+BK252+BK259+BK278+BK302+BK319</f>
        <v>0</v>
      </c>
    </row>
    <row r="190" spans="2:65" s="122" customFormat="1" ht="19.899999999999999" customHeight="1" x14ac:dyDescent="0.3">
      <c r="B190" s="123"/>
      <c r="C190" s="124"/>
      <c r="D190" s="133" t="s">
        <v>128</v>
      </c>
      <c r="E190" s="133"/>
      <c r="F190" s="133"/>
      <c r="G190" s="133"/>
      <c r="H190" s="133"/>
      <c r="I190" s="133"/>
      <c r="J190" s="133"/>
      <c r="K190" s="133"/>
      <c r="L190" s="133"/>
      <c r="M190" s="133"/>
      <c r="N190" s="210"/>
      <c r="O190" s="210"/>
      <c r="P190" s="210"/>
      <c r="Q190" s="210"/>
      <c r="R190" s="126"/>
      <c r="T190" s="127"/>
      <c r="U190" s="124"/>
      <c r="V190" s="124"/>
      <c r="W190" s="128">
        <f>SUM(W191:W251)</f>
        <v>49.325019999999995</v>
      </c>
      <c r="X190" s="124"/>
      <c r="Y190" s="128">
        <f>SUM(Y191:Y251)</f>
        <v>1.1160494999999999</v>
      </c>
      <c r="Z190" s="124"/>
      <c r="AA190" s="129">
        <f>SUM(AA191:AA251)</f>
        <v>2.3508299999999998</v>
      </c>
      <c r="AR190" s="130" t="s">
        <v>111</v>
      </c>
      <c r="AT190" s="131" t="s">
        <v>89</v>
      </c>
      <c r="AU190" s="131" t="s">
        <v>23</v>
      </c>
      <c r="AY190" s="130" t="s">
        <v>149</v>
      </c>
      <c r="BK190" s="132">
        <f>SUM(BK191:BK251)</f>
        <v>0</v>
      </c>
    </row>
    <row r="191" spans="2:65" s="24" customFormat="1" ht="31.5" customHeight="1" x14ac:dyDescent="0.25">
      <c r="B191" s="134"/>
      <c r="C191" s="135" t="s">
        <v>9</v>
      </c>
      <c r="D191" s="135" t="s">
        <v>150</v>
      </c>
      <c r="E191" s="136" t="s">
        <v>257</v>
      </c>
      <c r="F191" s="209" t="s">
        <v>258</v>
      </c>
      <c r="G191" s="209"/>
      <c r="H191" s="209"/>
      <c r="I191" s="209"/>
      <c r="J191" s="137" t="s">
        <v>179</v>
      </c>
      <c r="K191" s="138">
        <v>17.73</v>
      </c>
      <c r="L191" s="203"/>
      <c r="M191" s="203"/>
      <c r="N191" s="203"/>
      <c r="O191" s="203"/>
      <c r="P191" s="203"/>
      <c r="Q191" s="203"/>
      <c r="R191" s="139"/>
      <c r="T191" s="140"/>
      <c r="U191" s="35" t="s">
        <v>55</v>
      </c>
      <c r="V191" s="141">
        <v>0.55300000000000005</v>
      </c>
      <c r="W191" s="141">
        <f>V191*K191</f>
        <v>9.8046900000000008</v>
      </c>
      <c r="X191" s="141">
        <v>0</v>
      </c>
      <c r="Y191" s="141">
        <f>X191*K191</f>
        <v>0</v>
      </c>
      <c r="Z191" s="141">
        <v>0.1</v>
      </c>
      <c r="AA191" s="142">
        <f>Z191*K191</f>
        <v>1.7730000000000001</v>
      </c>
      <c r="AR191" s="9" t="s">
        <v>234</v>
      </c>
      <c r="AT191" s="9" t="s">
        <v>150</v>
      </c>
      <c r="AU191" s="9" t="s">
        <v>111</v>
      </c>
      <c r="AY191" s="9" t="s">
        <v>149</v>
      </c>
      <c r="BE191" s="143">
        <f>IF(U191="základní",N191,0)</f>
        <v>0</v>
      </c>
      <c r="BF191" s="143">
        <f>IF(U191="snížená",N191,0)</f>
        <v>0</v>
      </c>
      <c r="BG191" s="143">
        <f>IF(U191="zákl. přenesená",N191,0)</f>
        <v>0</v>
      </c>
      <c r="BH191" s="143">
        <f>IF(U191="sníž. přenesená",N191,0)</f>
        <v>0</v>
      </c>
      <c r="BI191" s="143">
        <f>IF(U191="nulová",N191,0)</f>
        <v>0</v>
      </c>
      <c r="BJ191" s="9" t="s">
        <v>23</v>
      </c>
      <c r="BK191" s="143">
        <f>ROUND(L191*K191,2)</f>
        <v>0</v>
      </c>
      <c r="BL191" s="9" t="s">
        <v>234</v>
      </c>
      <c r="BM191" s="9" t="s">
        <v>259</v>
      </c>
    </row>
    <row r="192" spans="2:65" s="162" customFormat="1" ht="22.5" customHeight="1" x14ac:dyDescent="0.25">
      <c r="B192" s="163"/>
      <c r="C192" s="164"/>
      <c r="D192" s="164"/>
      <c r="E192" s="165"/>
      <c r="F192" s="206" t="s">
        <v>260</v>
      </c>
      <c r="G192" s="206"/>
      <c r="H192" s="206"/>
      <c r="I192" s="206"/>
      <c r="J192" s="164"/>
      <c r="K192" s="165"/>
      <c r="L192" s="164"/>
      <c r="M192" s="164"/>
      <c r="N192" s="164"/>
      <c r="O192" s="164"/>
      <c r="P192" s="164"/>
      <c r="Q192" s="164"/>
      <c r="R192" s="166"/>
      <c r="T192" s="167"/>
      <c r="U192" s="164"/>
      <c r="V192" s="164"/>
      <c r="W192" s="164"/>
      <c r="X192" s="164"/>
      <c r="Y192" s="164"/>
      <c r="Z192" s="164"/>
      <c r="AA192" s="168"/>
      <c r="AT192" s="169" t="s">
        <v>161</v>
      </c>
      <c r="AU192" s="169" t="s">
        <v>111</v>
      </c>
      <c r="AV192" s="162" t="s">
        <v>23</v>
      </c>
      <c r="AW192" s="162" t="s">
        <v>162</v>
      </c>
      <c r="AX192" s="162" t="s">
        <v>90</v>
      </c>
      <c r="AY192" s="169" t="s">
        <v>149</v>
      </c>
    </row>
    <row r="193" spans="2:65" s="144" customFormat="1" ht="22.5" customHeight="1" x14ac:dyDescent="0.25">
      <c r="B193" s="145"/>
      <c r="C193" s="146"/>
      <c r="D193" s="146"/>
      <c r="E193" s="147"/>
      <c r="F193" s="207" t="s">
        <v>261</v>
      </c>
      <c r="G193" s="207"/>
      <c r="H193" s="207"/>
      <c r="I193" s="207"/>
      <c r="J193" s="146"/>
      <c r="K193" s="148">
        <v>15</v>
      </c>
      <c r="L193" s="146"/>
      <c r="M193" s="146"/>
      <c r="N193" s="146"/>
      <c r="O193" s="146"/>
      <c r="P193" s="146"/>
      <c r="Q193" s="146"/>
      <c r="R193" s="149"/>
      <c r="T193" s="150"/>
      <c r="U193" s="146"/>
      <c r="V193" s="146"/>
      <c r="W193" s="146"/>
      <c r="X193" s="146"/>
      <c r="Y193" s="146"/>
      <c r="Z193" s="146"/>
      <c r="AA193" s="151"/>
      <c r="AT193" s="152" t="s">
        <v>161</v>
      </c>
      <c r="AU193" s="152" t="s">
        <v>111</v>
      </c>
      <c r="AV193" s="144" t="s">
        <v>111</v>
      </c>
      <c r="AW193" s="144" t="s">
        <v>162</v>
      </c>
      <c r="AX193" s="144" t="s">
        <v>90</v>
      </c>
      <c r="AY193" s="152" t="s">
        <v>149</v>
      </c>
    </row>
    <row r="194" spans="2:65" s="162" customFormat="1" ht="22.5" customHeight="1" x14ac:dyDescent="0.25">
      <c r="B194" s="163"/>
      <c r="C194" s="164"/>
      <c r="D194" s="164"/>
      <c r="E194" s="165"/>
      <c r="F194" s="208" t="s">
        <v>262</v>
      </c>
      <c r="G194" s="208"/>
      <c r="H194" s="208"/>
      <c r="I194" s="208"/>
      <c r="J194" s="164"/>
      <c r="K194" s="165"/>
      <c r="L194" s="164"/>
      <c r="M194" s="164"/>
      <c r="N194" s="164"/>
      <c r="O194" s="164"/>
      <c r="P194" s="164"/>
      <c r="Q194" s="164"/>
      <c r="R194" s="166"/>
      <c r="T194" s="167"/>
      <c r="U194" s="164"/>
      <c r="V194" s="164"/>
      <c r="W194" s="164"/>
      <c r="X194" s="164"/>
      <c r="Y194" s="164"/>
      <c r="Z194" s="164"/>
      <c r="AA194" s="168"/>
      <c r="AT194" s="169" t="s">
        <v>161</v>
      </c>
      <c r="AU194" s="169" t="s">
        <v>111</v>
      </c>
      <c r="AV194" s="162" t="s">
        <v>23</v>
      </c>
      <c r="AW194" s="162" t="s">
        <v>162</v>
      </c>
      <c r="AX194" s="162" t="s">
        <v>90</v>
      </c>
      <c r="AY194" s="169" t="s">
        <v>149</v>
      </c>
    </row>
    <row r="195" spans="2:65" s="144" customFormat="1" ht="22.5" customHeight="1" x14ac:dyDescent="0.25">
      <c r="B195" s="145"/>
      <c r="C195" s="146"/>
      <c r="D195" s="146"/>
      <c r="E195" s="147"/>
      <c r="F195" s="207" t="s">
        <v>263</v>
      </c>
      <c r="G195" s="207"/>
      <c r="H195" s="207"/>
      <c r="I195" s="207"/>
      <c r="J195" s="146"/>
      <c r="K195" s="148">
        <v>2.73</v>
      </c>
      <c r="L195" s="146"/>
      <c r="M195" s="146"/>
      <c r="N195" s="146"/>
      <c r="O195" s="146"/>
      <c r="P195" s="146"/>
      <c r="Q195" s="146"/>
      <c r="R195" s="149"/>
      <c r="T195" s="150"/>
      <c r="U195" s="146"/>
      <c r="V195" s="146"/>
      <c r="W195" s="146"/>
      <c r="X195" s="146"/>
      <c r="Y195" s="146"/>
      <c r="Z195" s="146"/>
      <c r="AA195" s="151"/>
      <c r="AT195" s="152" t="s">
        <v>161</v>
      </c>
      <c r="AU195" s="152" t="s">
        <v>111</v>
      </c>
      <c r="AV195" s="144" t="s">
        <v>111</v>
      </c>
      <c r="AW195" s="144" t="s">
        <v>162</v>
      </c>
      <c r="AX195" s="144" t="s">
        <v>90</v>
      </c>
      <c r="AY195" s="152" t="s">
        <v>149</v>
      </c>
    </row>
    <row r="196" spans="2:65" s="153" customFormat="1" ht="22.5" customHeight="1" x14ac:dyDescent="0.25">
      <c r="B196" s="154"/>
      <c r="C196" s="155"/>
      <c r="D196" s="155"/>
      <c r="E196" s="156"/>
      <c r="F196" s="205" t="s">
        <v>164</v>
      </c>
      <c r="G196" s="205"/>
      <c r="H196" s="205"/>
      <c r="I196" s="205"/>
      <c r="J196" s="155"/>
      <c r="K196" s="157">
        <v>17.73</v>
      </c>
      <c r="L196" s="155"/>
      <c r="M196" s="155"/>
      <c r="N196" s="155"/>
      <c r="O196" s="155"/>
      <c r="P196" s="155"/>
      <c r="Q196" s="155"/>
      <c r="R196" s="158"/>
      <c r="T196" s="159"/>
      <c r="U196" s="155"/>
      <c r="V196" s="155"/>
      <c r="W196" s="155"/>
      <c r="X196" s="155"/>
      <c r="Y196" s="155"/>
      <c r="Z196" s="155"/>
      <c r="AA196" s="160"/>
      <c r="AT196" s="161" t="s">
        <v>161</v>
      </c>
      <c r="AU196" s="161" t="s">
        <v>111</v>
      </c>
      <c r="AV196" s="153" t="s">
        <v>154</v>
      </c>
      <c r="AW196" s="153" t="s">
        <v>162</v>
      </c>
      <c r="AX196" s="153" t="s">
        <v>23</v>
      </c>
      <c r="AY196" s="161" t="s">
        <v>149</v>
      </c>
    </row>
    <row r="197" spans="2:65" s="24" customFormat="1" ht="31.5" customHeight="1" x14ac:dyDescent="0.25">
      <c r="B197" s="134"/>
      <c r="C197" s="135" t="s">
        <v>264</v>
      </c>
      <c r="D197" s="135" t="s">
        <v>150</v>
      </c>
      <c r="E197" s="136" t="s">
        <v>265</v>
      </c>
      <c r="F197" s="209" t="s">
        <v>266</v>
      </c>
      <c r="G197" s="209"/>
      <c r="H197" s="209"/>
      <c r="I197" s="209"/>
      <c r="J197" s="137" t="s">
        <v>179</v>
      </c>
      <c r="K197" s="138">
        <v>15</v>
      </c>
      <c r="L197" s="203"/>
      <c r="M197" s="203"/>
      <c r="N197" s="203"/>
      <c r="O197" s="203"/>
      <c r="P197" s="203"/>
      <c r="Q197" s="203"/>
      <c r="R197" s="139"/>
      <c r="T197" s="140"/>
      <c r="U197" s="35" t="s">
        <v>55</v>
      </c>
      <c r="V197" s="141">
        <v>0.80600000000000005</v>
      </c>
      <c r="W197" s="141">
        <f>V197*K197</f>
        <v>12.09</v>
      </c>
      <c r="X197" s="141">
        <v>5.1000000000000004E-3</v>
      </c>
      <c r="Y197" s="141">
        <f>X197*K197</f>
        <v>7.6500000000000012E-2</v>
      </c>
      <c r="Z197" s="141">
        <v>0</v>
      </c>
      <c r="AA197" s="142">
        <f>Z197*K197</f>
        <v>0</v>
      </c>
      <c r="AR197" s="9" t="s">
        <v>234</v>
      </c>
      <c r="AT197" s="9" t="s">
        <v>150</v>
      </c>
      <c r="AU197" s="9" t="s">
        <v>111</v>
      </c>
      <c r="AY197" s="9" t="s">
        <v>149</v>
      </c>
      <c r="BE197" s="143">
        <f>IF(U197="základní",N197,0)</f>
        <v>0</v>
      </c>
      <c r="BF197" s="143">
        <f>IF(U197="snížená",N197,0)</f>
        <v>0</v>
      </c>
      <c r="BG197" s="143">
        <f>IF(U197="zákl. přenesená",N197,0)</f>
        <v>0</v>
      </c>
      <c r="BH197" s="143">
        <f>IF(U197="sníž. přenesená",N197,0)</f>
        <v>0</v>
      </c>
      <c r="BI197" s="143">
        <f>IF(U197="nulová",N197,0)</f>
        <v>0</v>
      </c>
      <c r="BJ197" s="9" t="s">
        <v>23</v>
      </c>
      <c r="BK197" s="143">
        <f>ROUND(L197*K197,2)</f>
        <v>0</v>
      </c>
      <c r="BL197" s="9" t="s">
        <v>234</v>
      </c>
      <c r="BM197" s="9" t="s">
        <v>267</v>
      </c>
    </row>
    <row r="198" spans="2:65" s="162" customFormat="1" ht="22.5" customHeight="1" x14ac:dyDescent="0.25">
      <c r="B198" s="163"/>
      <c r="C198" s="164"/>
      <c r="D198" s="164"/>
      <c r="E198" s="165"/>
      <c r="F198" s="206" t="s">
        <v>260</v>
      </c>
      <c r="G198" s="206"/>
      <c r="H198" s="206"/>
      <c r="I198" s="206"/>
      <c r="J198" s="164"/>
      <c r="K198" s="165"/>
      <c r="L198" s="164"/>
      <c r="M198" s="164"/>
      <c r="N198" s="164"/>
      <c r="O198" s="164"/>
      <c r="P198" s="164"/>
      <c r="Q198" s="164"/>
      <c r="R198" s="166"/>
      <c r="T198" s="167"/>
      <c r="U198" s="164"/>
      <c r="V198" s="164"/>
      <c r="W198" s="164"/>
      <c r="X198" s="164"/>
      <c r="Y198" s="164"/>
      <c r="Z198" s="164"/>
      <c r="AA198" s="168"/>
      <c r="AT198" s="169" t="s">
        <v>161</v>
      </c>
      <c r="AU198" s="169" t="s">
        <v>111</v>
      </c>
      <c r="AV198" s="162" t="s">
        <v>23</v>
      </c>
      <c r="AW198" s="162" t="s">
        <v>162</v>
      </c>
      <c r="AX198" s="162" t="s">
        <v>90</v>
      </c>
      <c r="AY198" s="169" t="s">
        <v>149</v>
      </c>
    </row>
    <row r="199" spans="2:65" s="144" customFormat="1" ht="22.5" customHeight="1" x14ac:dyDescent="0.25">
      <c r="B199" s="145"/>
      <c r="C199" s="146"/>
      <c r="D199" s="146"/>
      <c r="E199" s="147"/>
      <c r="F199" s="207" t="s">
        <v>268</v>
      </c>
      <c r="G199" s="207"/>
      <c r="H199" s="207"/>
      <c r="I199" s="207"/>
      <c r="J199" s="146"/>
      <c r="K199" s="148">
        <v>15</v>
      </c>
      <c r="L199" s="146"/>
      <c r="M199" s="146"/>
      <c r="N199" s="146"/>
      <c r="O199" s="146"/>
      <c r="P199" s="146"/>
      <c r="Q199" s="146"/>
      <c r="R199" s="149"/>
      <c r="T199" s="150"/>
      <c r="U199" s="146"/>
      <c r="V199" s="146"/>
      <c r="W199" s="146"/>
      <c r="X199" s="146"/>
      <c r="Y199" s="146"/>
      <c r="Z199" s="146"/>
      <c r="AA199" s="151"/>
      <c r="AT199" s="152" t="s">
        <v>161</v>
      </c>
      <c r="AU199" s="152" t="s">
        <v>111</v>
      </c>
      <c r="AV199" s="144" t="s">
        <v>111</v>
      </c>
      <c r="AW199" s="144" t="s">
        <v>162</v>
      </c>
      <c r="AX199" s="144" t="s">
        <v>90</v>
      </c>
      <c r="AY199" s="152" t="s">
        <v>149</v>
      </c>
    </row>
    <row r="200" spans="2:65" s="153" customFormat="1" ht="22.5" customHeight="1" x14ac:dyDescent="0.25">
      <c r="B200" s="154"/>
      <c r="C200" s="155"/>
      <c r="D200" s="155"/>
      <c r="E200" s="156"/>
      <c r="F200" s="205" t="s">
        <v>164</v>
      </c>
      <c r="G200" s="205"/>
      <c r="H200" s="205"/>
      <c r="I200" s="205"/>
      <c r="J200" s="155"/>
      <c r="K200" s="157">
        <v>15</v>
      </c>
      <c r="L200" s="155"/>
      <c r="M200" s="155"/>
      <c r="N200" s="155"/>
      <c r="O200" s="155"/>
      <c r="P200" s="155"/>
      <c r="Q200" s="155"/>
      <c r="R200" s="158"/>
      <c r="T200" s="159"/>
      <c r="U200" s="155"/>
      <c r="V200" s="155"/>
      <c r="W200" s="155"/>
      <c r="X200" s="155"/>
      <c r="Y200" s="155"/>
      <c r="Z200" s="155"/>
      <c r="AA200" s="160"/>
      <c r="AT200" s="161" t="s">
        <v>161</v>
      </c>
      <c r="AU200" s="161" t="s">
        <v>111</v>
      </c>
      <c r="AV200" s="153" t="s">
        <v>154</v>
      </c>
      <c r="AW200" s="153" t="s">
        <v>162</v>
      </c>
      <c r="AX200" s="153" t="s">
        <v>23</v>
      </c>
      <c r="AY200" s="161" t="s">
        <v>149</v>
      </c>
    </row>
    <row r="201" spans="2:65" s="24" customFormat="1" ht="31.5" customHeight="1" x14ac:dyDescent="0.25">
      <c r="B201" s="134"/>
      <c r="C201" s="170" t="s">
        <v>269</v>
      </c>
      <c r="D201" s="170" t="s">
        <v>270</v>
      </c>
      <c r="E201" s="171" t="s">
        <v>271</v>
      </c>
      <c r="F201" s="212" t="s">
        <v>272</v>
      </c>
      <c r="G201" s="212"/>
      <c r="H201" s="212"/>
      <c r="I201" s="212"/>
      <c r="J201" s="172" t="s">
        <v>273</v>
      </c>
      <c r="K201" s="173">
        <v>0.22500000000000001</v>
      </c>
      <c r="L201" s="213"/>
      <c r="M201" s="213"/>
      <c r="N201" s="213"/>
      <c r="O201" s="213"/>
      <c r="P201" s="213"/>
      <c r="Q201" s="213"/>
      <c r="R201" s="139"/>
      <c r="T201" s="140"/>
      <c r="U201" s="35" t="s">
        <v>55</v>
      </c>
      <c r="V201" s="141">
        <v>0</v>
      </c>
      <c r="W201" s="141">
        <f>V201*K201</f>
        <v>0</v>
      </c>
      <c r="X201" s="141">
        <v>0.55000000000000004</v>
      </c>
      <c r="Y201" s="141">
        <f>X201*K201</f>
        <v>0.12375000000000001</v>
      </c>
      <c r="Z201" s="141">
        <v>0</v>
      </c>
      <c r="AA201" s="142">
        <f>Z201*K201</f>
        <v>0</v>
      </c>
      <c r="AR201" s="9" t="s">
        <v>274</v>
      </c>
      <c r="AT201" s="9" t="s">
        <v>270</v>
      </c>
      <c r="AU201" s="9" t="s">
        <v>111</v>
      </c>
      <c r="AY201" s="9" t="s">
        <v>149</v>
      </c>
      <c r="BE201" s="143">
        <f>IF(U201="základní",N201,0)</f>
        <v>0</v>
      </c>
      <c r="BF201" s="143">
        <f>IF(U201="snížená",N201,0)</f>
        <v>0</v>
      </c>
      <c r="BG201" s="143">
        <f>IF(U201="zákl. přenesená",N201,0)</f>
        <v>0</v>
      </c>
      <c r="BH201" s="143">
        <f>IF(U201="sníž. přenesená",N201,0)</f>
        <v>0</v>
      </c>
      <c r="BI201" s="143">
        <f>IF(U201="nulová",N201,0)</f>
        <v>0</v>
      </c>
      <c r="BJ201" s="9" t="s">
        <v>23</v>
      </c>
      <c r="BK201" s="143">
        <f>ROUND(L201*K201,2)</f>
        <v>0</v>
      </c>
      <c r="BL201" s="9" t="s">
        <v>234</v>
      </c>
      <c r="BM201" s="9" t="s">
        <v>275</v>
      </c>
    </row>
    <row r="202" spans="2:65" s="162" customFormat="1" ht="22.5" customHeight="1" x14ac:dyDescent="0.25">
      <c r="B202" s="163"/>
      <c r="C202" s="164"/>
      <c r="D202" s="164"/>
      <c r="E202" s="165"/>
      <c r="F202" s="206" t="s">
        <v>260</v>
      </c>
      <c r="G202" s="206"/>
      <c r="H202" s="206"/>
      <c r="I202" s="206"/>
      <c r="J202" s="164"/>
      <c r="K202" s="165"/>
      <c r="L202" s="164"/>
      <c r="M202" s="164"/>
      <c r="N202" s="164"/>
      <c r="O202" s="164"/>
      <c r="P202" s="164"/>
      <c r="Q202" s="164"/>
      <c r="R202" s="166"/>
      <c r="T202" s="167"/>
      <c r="U202" s="164"/>
      <c r="V202" s="164"/>
      <c r="W202" s="164"/>
      <c r="X202" s="164"/>
      <c r="Y202" s="164"/>
      <c r="Z202" s="164"/>
      <c r="AA202" s="168"/>
      <c r="AT202" s="169" t="s">
        <v>161</v>
      </c>
      <c r="AU202" s="169" t="s">
        <v>111</v>
      </c>
      <c r="AV202" s="162" t="s">
        <v>23</v>
      </c>
      <c r="AW202" s="162" t="s">
        <v>162</v>
      </c>
      <c r="AX202" s="162" t="s">
        <v>90</v>
      </c>
      <c r="AY202" s="169" t="s">
        <v>149</v>
      </c>
    </row>
    <row r="203" spans="2:65" s="144" customFormat="1" ht="22.5" customHeight="1" x14ac:dyDescent="0.25">
      <c r="B203" s="145"/>
      <c r="C203" s="146"/>
      <c r="D203" s="146"/>
      <c r="E203" s="147"/>
      <c r="F203" s="207" t="s">
        <v>276</v>
      </c>
      <c r="G203" s="207"/>
      <c r="H203" s="207"/>
      <c r="I203" s="207"/>
      <c r="J203" s="146"/>
      <c r="K203" s="148">
        <v>0.22500000000000001</v>
      </c>
      <c r="L203" s="146"/>
      <c r="M203" s="146"/>
      <c r="N203" s="146"/>
      <c r="O203" s="146"/>
      <c r="P203" s="146"/>
      <c r="Q203" s="146"/>
      <c r="R203" s="149"/>
      <c r="T203" s="150"/>
      <c r="U203" s="146"/>
      <c r="V203" s="146"/>
      <c r="W203" s="146"/>
      <c r="X203" s="146"/>
      <c r="Y203" s="146"/>
      <c r="Z203" s="146"/>
      <c r="AA203" s="151"/>
      <c r="AT203" s="152" t="s">
        <v>161</v>
      </c>
      <c r="AU203" s="152" t="s">
        <v>111</v>
      </c>
      <c r="AV203" s="144" t="s">
        <v>111</v>
      </c>
      <c r="AW203" s="144" t="s">
        <v>162</v>
      </c>
      <c r="AX203" s="144" t="s">
        <v>90</v>
      </c>
      <c r="AY203" s="152" t="s">
        <v>149</v>
      </c>
    </row>
    <row r="204" spans="2:65" s="153" customFormat="1" ht="22.5" customHeight="1" x14ac:dyDescent="0.25">
      <c r="B204" s="154"/>
      <c r="C204" s="155"/>
      <c r="D204" s="155"/>
      <c r="E204" s="156"/>
      <c r="F204" s="205" t="s">
        <v>164</v>
      </c>
      <c r="G204" s="205"/>
      <c r="H204" s="205"/>
      <c r="I204" s="205"/>
      <c r="J204" s="155"/>
      <c r="K204" s="157">
        <v>0.22500000000000001</v>
      </c>
      <c r="L204" s="155"/>
      <c r="M204" s="155"/>
      <c r="N204" s="155"/>
      <c r="O204" s="155"/>
      <c r="P204" s="155"/>
      <c r="Q204" s="155"/>
      <c r="R204" s="158"/>
      <c r="T204" s="159"/>
      <c r="U204" s="155"/>
      <c r="V204" s="155"/>
      <c r="W204" s="155"/>
      <c r="X204" s="155"/>
      <c r="Y204" s="155"/>
      <c r="Z204" s="155"/>
      <c r="AA204" s="160"/>
      <c r="AT204" s="161" t="s">
        <v>161</v>
      </c>
      <c r="AU204" s="161" t="s">
        <v>111</v>
      </c>
      <c r="AV204" s="153" t="s">
        <v>154</v>
      </c>
      <c r="AW204" s="153" t="s">
        <v>162</v>
      </c>
      <c r="AX204" s="153" t="s">
        <v>23</v>
      </c>
      <c r="AY204" s="161" t="s">
        <v>149</v>
      </c>
    </row>
    <row r="205" spans="2:65" s="24" customFormat="1" ht="31.5" customHeight="1" x14ac:dyDescent="0.25">
      <c r="B205" s="134"/>
      <c r="C205" s="135" t="s">
        <v>277</v>
      </c>
      <c r="D205" s="135" t="s">
        <v>150</v>
      </c>
      <c r="E205" s="136" t="s">
        <v>278</v>
      </c>
      <c r="F205" s="209" t="s">
        <v>279</v>
      </c>
      <c r="G205" s="209"/>
      <c r="H205" s="209"/>
      <c r="I205" s="209"/>
      <c r="J205" s="137" t="s">
        <v>179</v>
      </c>
      <c r="K205" s="138">
        <v>2.73</v>
      </c>
      <c r="L205" s="203"/>
      <c r="M205" s="203"/>
      <c r="N205" s="203"/>
      <c r="O205" s="203"/>
      <c r="P205" s="203"/>
      <c r="Q205" s="203"/>
      <c r="R205" s="139"/>
      <c r="T205" s="140"/>
      <c r="U205" s="35" t="s">
        <v>55</v>
      </c>
      <c r="V205" s="141">
        <v>0.70099999999999996</v>
      </c>
      <c r="W205" s="141">
        <f>V205*K205</f>
        <v>1.9137299999999999</v>
      </c>
      <c r="X205" s="141">
        <v>3.3899999999999998E-3</v>
      </c>
      <c r="Y205" s="141">
        <f>X205*K205</f>
        <v>9.2546999999999994E-3</v>
      </c>
      <c r="Z205" s="141">
        <v>0</v>
      </c>
      <c r="AA205" s="142">
        <f>Z205*K205</f>
        <v>0</v>
      </c>
      <c r="AR205" s="9" t="s">
        <v>234</v>
      </c>
      <c r="AT205" s="9" t="s">
        <v>150</v>
      </c>
      <c r="AU205" s="9" t="s">
        <v>111</v>
      </c>
      <c r="AY205" s="9" t="s">
        <v>149</v>
      </c>
      <c r="BE205" s="143">
        <f>IF(U205="základní",N205,0)</f>
        <v>0</v>
      </c>
      <c r="BF205" s="143">
        <f>IF(U205="snížená",N205,0)</f>
        <v>0</v>
      </c>
      <c r="BG205" s="143">
        <f>IF(U205="zákl. přenesená",N205,0)</f>
        <v>0</v>
      </c>
      <c r="BH205" s="143">
        <f>IF(U205="sníž. přenesená",N205,0)</f>
        <v>0</v>
      </c>
      <c r="BI205" s="143">
        <f>IF(U205="nulová",N205,0)</f>
        <v>0</v>
      </c>
      <c r="BJ205" s="9" t="s">
        <v>23</v>
      </c>
      <c r="BK205" s="143">
        <f>ROUND(L205*K205,2)</f>
        <v>0</v>
      </c>
      <c r="BL205" s="9" t="s">
        <v>234</v>
      </c>
      <c r="BM205" s="9" t="s">
        <v>280</v>
      </c>
    </row>
    <row r="206" spans="2:65" s="162" customFormat="1" ht="22.5" customHeight="1" x14ac:dyDescent="0.25">
      <c r="B206" s="163"/>
      <c r="C206" s="164"/>
      <c r="D206" s="164"/>
      <c r="E206" s="165"/>
      <c r="F206" s="206" t="s">
        <v>262</v>
      </c>
      <c r="G206" s="206"/>
      <c r="H206" s="206"/>
      <c r="I206" s="206"/>
      <c r="J206" s="164"/>
      <c r="K206" s="165"/>
      <c r="L206" s="164"/>
      <c r="M206" s="164"/>
      <c r="N206" s="164"/>
      <c r="O206" s="164"/>
      <c r="P206" s="164"/>
      <c r="Q206" s="164"/>
      <c r="R206" s="166"/>
      <c r="T206" s="167"/>
      <c r="U206" s="164"/>
      <c r="V206" s="164"/>
      <c r="W206" s="164"/>
      <c r="X206" s="164"/>
      <c r="Y206" s="164"/>
      <c r="Z206" s="164"/>
      <c r="AA206" s="168"/>
      <c r="AT206" s="169" t="s">
        <v>161</v>
      </c>
      <c r="AU206" s="169" t="s">
        <v>111</v>
      </c>
      <c r="AV206" s="162" t="s">
        <v>23</v>
      </c>
      <c r="AW206" s="162" t="s">
        <v>162</v>
      </c>
      <c r="AX206" s="162" t="s">
        <v>90</v>
      </c>
      <c r="AY206" s="169" t="s">
        <v>149</v>
      </c>
    </row>
    <row r="207" spans="2:65" s="144" customFormat="1" ht="22.5" customHeight="1" x14ac:dyDescent="0.25">
      <c r="B207" s="145"/>
      <c r="C207" s="146"/>
      <c r="D207" s="146"/>
      <c r="E207" s="147"/>
      <c r="F207" s="207" t="s">
        <v>263</v>
      </c>
      <c r="G207" s="207"/>
      <c r="H207" s="207"/>
      <c r="I207" s="207"/>
      <c r="J207" s="146"/>
      <c r="K207" s="148">
        <v>2.73</v>
      </c>
      <c r="L207" s="146"/>
      <c r="M207" s="146"/>
      <c r="N207" s="146"/>
      <c r="O207" s="146"/>
      <c r="P207" s="146"/>
      <c r="Q207" s="146"/>
      <c r="R207" s="149"/>
      <c r="T207" s="150"/>
      <c r="U207" s="146"/>
      <c r="V207" s="146"/>
      <c r="W207" s="146"/>
      <c r="X207" s="146"/>
      <c r="Y207" s="146"/>
      <c r="Z207" s="146"/>
      <c r="AA207" s="151"/>
      <c r="AT207" s="152" t="s">
        <v>161</v>
      </c>
      <c r="AU207" s="152" t="s">
        <v>111</v>
      </c>
      <c r="AV207" s="144" t="s">
        <v>111</v>
      </c>
      <c r="AW207" s="144" t="s">
        <v>162</v>
      </c>
      <c r="AX207" s="144" t="s">
        <v>90</v>
      </c>
      <c r="AY207" s="152" t="s">
        <v>149</v>
      </c>
    </row>
    <row r="208" spans="2:65" s="153" customFormat="1" ht="22.5" customHeight="1" x14ac:dyDescent="0.25">
      <c r="B208" s="154"/>
      <c r="C208" s="155"/>
      <c r="D208" s="155"/>
      <c r="E208" s="156"/>
      <c r="F208" s="205" t="s">
        <v>164</v>
      </c>
      <c r="G208" s="205"/>
      <c r="H208" s="205"/>
      <c r="I208" s="205"/>
      <c r="J208" s="155"/>
      <c r="K208" s="157">
        <v>2.73</v>
      </c>
      <c r="L208" s="155"/>
      <c r="M208" s="155"/>
      <c r="N208" s="155"/>
      <c r="O208" s="155"/>
      <c r="P208" s="155"/>
      <c r="Q208" s="155"/>
      <c r="R208" s="158"/>
      <c r="T208" s="159"/>
      <c r="U208" s="155"/>
      <c r="V208" s="155"/>
      <c r="W208" s="155"/>
      <c r="X208" s="155"/>
      <c r="Y208" s="155"/>
      <c r="Z208" s="155"/>
      <c r="AA208" s="160"/>
      <c r="AT208" s="161" t="s">
        <v>161</v>
      </c>
      <c r="AU208" s="161" t="s">
        <v>111</v>
      </c>
      <c r="AV208" s="153" t="s">
        <v>154</v>
      </c>
      <c r="AW208" s="153" t="s">
        <v>162</v>
      </c>
      <c r="AX208" s="153" t="s">
        <v>23</v>
      </c>
      <c r="AY208" s="161" t="s">
        <v>149</v>
      </c>
    </row>
    <row r="209" spans="2:65" s="24" customFormat="1" ht="22.5" customHeight="1" x14ac:dyDescent="0.25">
      <c r="B209" s="134"/>
      <c r="C209" s="170" t="s">
        <v>281</v>
      </c>
      <c r="D209" s="170" t="s">
        <v>270</v>
      </c>
      <c r="E209" s="171" t="s">
        <v>282</v>
      </c>
      <c r="F209" s="212" t="s">
        <v>283</v>
      </c>
      <c r="G209" s="212"/>
      <c r="H209" s="212"/>
      <c r="I209" s="212"/>
      <c r="J209" s="172" t="s">
        <v>273</v>
      </c>
      <c r="K209" s="173">
        <v>0.2</v>
      </c>
      <c r="L209" s="213"/>
      <c r="M209" s="213"/>
      <c r="N209" s="213"/>
      <c r="O209" s="213"/>
      <c r="P209" s="213"/>
      <c r="Q209" s="213"/>
      <c r="R209" s="139"/>
      <c r="T209" s="140"/>
      <c r="U209" s="35" t="s">
        <v>55</v>
      </c>
      <c r="V209" s="141">
        <v>0</v>
      </c>
      <c r="W209" s="141">
        <f>V209*K209</f>
        <v>0</v>
      </c>
      <c r="X209" s="141">
        <v>0.55000000000000004</v>
      </c>
      <c r="Y209" s="141">
        <f>X209*K209</f>
        <v>0.11000000000000001</v>
      </c>
      <c r="Z209" s="141">
        <v>0</v>
      </c>
      <c r="AA209" s="142">
        <f>Z209*K209</f>
        <v>0</v>
      </c>
      <c r="AR209" s="9" t="s">
        <v>274</v>
      </c>
      <c r="AT209" s="9" t="s">
        <v>270</v>
      </c>
      <c r="AU209" s="9" t="s">
        <v>111</v>
      </c>
      <c r="AY209" s="9" t="s">
        <v>149</v>
      </c>
      <c r="BE209" s="143">
        <f>IF(U209="základní",N209,0)</f>
        <v>0</v>
      </c>
      <c r="BF209" s="143">
        <f>IF(U209="snížená",N209,0)</f>
        <v>0</v>
      </c>
      <c r="BG209" s="143">
        <f>IF(U209="zákl. přenesená",N209,0)</f>
        <v>0</v>
      </c>
      <c r="BH209" s="143">
        <f>IF(U209="sníž. přenesená",N209,0)</f>
        <v>0</v>
      </c>
      <c r="BI209" s="143">
        <f>IF(U209="nulová",N209,0)</f>
        <v>0</v>
      </c>
      <c r="BJ209" s="9" t="s">
        <v>23</v>
      </c>
      <c r="BK209" s="143">
        <f>ROUND(L209*K209,2)</f>
        <v>0</v>
      </c>
      <c r="BL209" s="9" t="s">
        <v>234</v>
      </c>
      <c r="BM209" s="9" t="s">
        <v>284</v>
      </c>
    </row>
    <row r="210" spans="2:65" s="162" customFormat="1" ht="22.5" customHeight="1" x14ac:dyDescent="0.25">
      <c r="B210" s="163"/>
      <c r="C210" s="164"/>
      <c r="D210" s="164"/>
      <c r="E210" s="165"/>
      <c r="F210" s="206" t="s">
        <v>262</v>
      </c>
      <c r="G210" s="206"/>
      <c r="H210" s="206"/>
      <c r="I210" s="206"/>
      <c r="J210" s="164"/>
      <c r="K210" s="165"/>
      <c r="L210" s="164"/>
      <c r="M210" s="164"/>
      <c r="N210" s="164"/>
      <c r="O210" s="164"/>
      <c r="P210" s="164"/>
      <c r="Q210" s="164"/>
      <c r="R210" s="166"/>
      <c r="T210" s="167"/>
      <c r="U210" s="164"/>
      <c r="V210" s="164"/>
      <c r="W210" s="164"/>
      <c r="X210" s="164"/>
      <c r="Y210" s="164"/>
      <c r="Z210" s="164"/>
      <c r="AA210" s="168"/>
      <c r="AT210" s="169" t="s">
        <v>161</v>
      </c>
      <c r="AU210" s="169" t="s">
        <v>111</v>
      </c>
      <c r="AV210" s="162" t="s">
        <v>23</v>
      </c>
      <c r="AW210" s="162" t="s">
        <v>162</v>
      </c>
      <c r="AX210" s="162" t="s">
        <v>90</v>
      </c>
      <c r="AY210" s="169" t="s">
        <v>149</v>
      </c>
    </row>
    <row r="211" spans="2:65" s="144" customFormat="1" ht="22.5" customHeight="1" x14ac:dyDescent="0.25">
      <c r="B211" s="145"/>
      <c r="C211" s="146"/>
      <c r="D211" s="146"/>
      <c r="E211" s="147"/>
      <c r="F211" s="207" t="s">
        <v>285</v>
      </c>
      <c r="G211" s="207"/>
      <c r="H211" s="207"/>
      <c r="I211" s="207"/>
      <c r="J211" s="146"/>
      <c r="K211" s="148">
        <v>0.2</v>
      </c>
      <c r="L211" s="146"/>
      <c r="M211" s="146"/>
      <c r="N211" s="146"/>
      <c r="O211" s="146"/>
      <c r="P211" s="146"/>
      <c r="Q211" s="146"/>
      <c r="R211" s="149"/>
      <c r="T211" s="150"/>
      <c r="U211" s="146"/>
      <c r="V211" s="146"/>
      <c r="W211" s="146"/>
      <c r="X211" s="146"/>
      <c r="Y211" s="146"/>
      <c r="Z211" s="146"/>
      <c r="AA211" s="151"/>
      <c r="AT211" s="152" t="s">
        <v>161</v>
      </c>
      <c r="AU211" s="152" t="s">
        <v>111</v>
      </c>
      <c r="AV211" s="144" t="s">
        <v>111</v>
      </c>
      <c r="AW211" s="144" t="s">
        <v>162</v>
      </c>
      <c r="AX211" s="144" t="s">
        <v>90</v>
      </c>
      <c r="AY211" s="152" t="s">
        <v>149</v>
      </c>
    </row>
    <row r="212" spans="2:65" s="153" customFormat="1" ht="22.5" customHeight="1" x14ac:dyDescent="0.25">
      <c r="B212" s="154"/>
      <c r="C212" s="155"/>
      <c r="D212" s="155"/>
      <c r="E212" s="156"/>
      <c r="F212" s="205" t="s">
        <v>164</v>
      </c>
      <c r="G212" s="205"/>
      <c r="H212" s="205"/>
      <c r="I212" s="205"/>
      <c r="J212" s="155"/>
      <c r="K212" s="157">
        <v>0.2</v>
      </c>
      <c r="L212" s="155"/>
      <c r="M212" s="155"/>
      <c r="N212" s="155"/>
      <c r="O212" s="155"/>
      <c r="P212" s="155"/>
      <c r="Q212" s="155"/>
      <c r="R212" s="158"/>
      <c r="T212" s="159"/>
      <c r="U212" s="155"/>
      <c r="V212" s="155"/>
      <c r="W212" s="155"/>
      <c r="X212" s="155"/>
      <c r="Y212" s="155"/>
      <c r="Z212" s="155"/>
      <c r="AA212" s="160"/>
      <c r="AT212" s="161" t="s">
        <v>161</v>
      </c>
      <c r="AU212" s="161" t="s">
        <v>111</v>
      </c>
      <c r="AV212" s="153" t="s">
        <v>154</v>
      </c>
      <c r="AW212" s="153" t="s">
        <v>162</v>
      </c>
      <c r="AX212" s="153" t="s">
        <v>23</v>
      </c>
      <c r="AY212" s="161" t="s">
        <v>149</v>
      </c>
    </row>
    <row r="213" spans="2:65" s="24" customFormat="1" ht="22.5" customHeight="1" x14ac:dyDescent="0.25">
      <c r="B213" s="134"/>
      <c r="C213" s="135" t="s">
        <v>286</v>
      </c>
      <c r="D213" s="135" t="s">
        <v>150</v>
      </c>
      <c r="E213" s="136" t="s">
        <v>287</v>
      </c>
      <c r="F213" s="209" t="s">
        <v>288</v>
      </c>
      <c r="G213" s="209"/>
      <c r="H213" s="209"/>
      <c r="I213" s="209"/>
      <c r="J213" s="137" t="s">
        <v>273</v>
      </c>
      <c r="K213" s="138">
        <v>0.42499999999999999</v>
      </c>
      <c r="L213" s="203"/>
      <c r="M213" s="203"/>
      <c r="N213" s="203"/>
      <c r="O213" s="203"/>
      <c r="P213" s="203"/>
      <c r="Q213" s="203"/>
      <c r="R213" s="139"/>
      <c r="T213" s="140"/>
      <c r="U213" s="35" t="s">
        <v>55</v>
      </c>
      <c r="V213" s="141">
        <v>0</v>
      </c>
      <c r="W213" s="141">
        <f>V213*K213</f>
        <v>0</v>
      </c>
      <c r="X213" s="141">
        <v>1.328E-2</v>
      </c>
      <c r="Y213" s="141">
        <f>X213*K213</f>
        <v>5.6439999999999997E-3</v>
      </c>
      <c r="Z213" s="141">
        <v>0</v>
      </c>
      <c r="AA213" s="142">
        <f>Z213*K213</f>
        <v>0</v>
      </c>
      <c r="AR213" s="9" t="s">
        <v>234</v>
      </c>
      <c r="AT213" s="9" t="s">
        <v>150</v>
      </c>
      <c r="AU213" s="9" t="s">
        <v>111</v>
      </c>
      <c r="AY213" s="9" t="s">
        <v>149</v>
      </c>
      <c r="BE213" s="143">
        <f>IF(U213="základní",N213,0)</f>
        <v>0</v>
      </c>
      <c r="BF213" s="143">
        <f>IF(U213="snížená",N213,0)</f>
        <v>0</v>
      </c>
      <c r="BG213" s="143">
        <f>IF(U213="zákl. přenesená",N213,0)</f>
        <v>0</v>
      </c>
      <c r="BH213" s="143">
        <f>IF(U213="sníž. přenesená",N213,0)</f>
        <v>0</v>
      </c>
      <c r="BI213" s="143">
        <f>IF(U213="nulová",N213,0)</f>
        <v>0</v>
      </c>
      <c r="BJ213" s="9" t="s">
        <v>23</v>
      </c>
      <c r="BK213" s="143">
        <f>ROUND(L213*K213,2)</f>
        <v>0</v>
      </c>
      <c r="BL213" s="9" t="s">
        <v>234</v>
      </c>
      <c r="BM213" s="9" t="s">
        <v>289</v>
      </c>
    </row>
    <row r="214" spans="2:65" s="144" customFormat="1" ht="22.5" customHeight="1" x14ac:dyDescent="0.25">
      <c r="B214" s="145"/>
      <c r="C214" s="146"/>
      <c r="D214" s="146"/>
      <c r="E214" s="147"/>
      <c r="F214" s="204" t="s">
        <v>290</v>
      </c>
      <c r="G214" s="204"/>
      <c r="H214" s="204"/>
      <c r="I214" s="204"/>
      <c r="J214" s="146"/>
      <c r="K214" s="148">
        <v>0.42499999999999999</v>
      </c>
      <c r="L214" s="146"/>
      <c r="M214" s="146"/>
      <c r="N214" s="146"/>
      <c r="O214" s="146"/>
      <c r="P214" s="146"/>
      <c r="Q214" s="146"/>
      <c r="R214" s="149"/>
      <c r="T214" s="150"/>
      <c r="U214" s="146"/>
      <c r="V214" s="146"/>
      <c r="W214" s="146"/>
      <c r="X214" s="146"/>
      <c r="Y214" s="146"/>
      <c r="Z214" s="146"/>
      <c r="AA214" s="151"/>
      <c r="AT214" s="152" t="s">
        <v>161</v>
      </c>
      <c r="AU214" s="152" t="s">
        <v>111</v>
      </c>
      <c r="AV214" s="144" t="s">
        <v>111</v>
      </c>
      <c r="AW214" s="144" t="s">
        <v>162</v>
      </c>
      <c r="AX214" s="144" t="s">
        <v>90</v>
      </c>
      <c r="AY214" s="152" t="s">
        <v>149</v>
      </c>
    </row>
    <row r="215" spans="2:65" s="153" customFormat="1" ht="22.5" customHeight="1" x14ac:dyDescent="0.25">
      <c r="B215" s="154"/>
      <c r="C215" s="155"/>
      <c r="D215" s="155"/>
      <c r="E215" s="156"/>
      <c r="F215" s="205" t="s">
        <v>164</v>
      </c>
      <c r="G215" s="205"/>
      <c r="H215" s="205"/>
      <c r="I215" s="205"/>
      <c r="J215" s="155"/>
      <c r="K215" s="157">
        <v>0.42499999999999999</v>
      </c>
      <c r="L215" s="155"/>
      <c r="M215" s="155"/>
      <c r="N215" s="155"/>
      <c r="O215" s="155"/>
      <c r="P215" s="155"/>
      <c r="Q215" s="155"/>
      <c r="R215" s="158"/>
      <c r="T215" s="159"/>
      <c r="U215" s="155"/>
      <c r="V215" s="155"/>
      <c r="W215" s="155"/>
      <c r="X215" s="155"/>
      <c r="Y215" s="155"/>
      <c r="Z215" s="155"/>
      <c r="AA215" s="160"/>
      <c r="AT215" s="161" t="s">
        <v>161</v>
      </c>
      <c r="AU215" s="161" t="s">
        <v>111</v>
      </c>
      <c r="AV215" s="153" t="s">
        <v>154</v>
      </c>
      <c r="AW215" s="153" t="s">
        <v>162</v>
      </c>
      <c r="AX215" s="153" t="s">
        <v>23</v>
      </c>
      <c r="AY215" s="161" t="s">
        <v>149</v>
      </c>
    </row>
    <row r="216" spans="2:65" s="24" customFormat="1" ht="31.5" customHeight="1" x14ac:dyDescent="0.25">
      <c r="B216" s="134"/>
      <c r="C216" s="135" t="s">
        <v>291</v>
      </c>
      <c r="D216" s="135" t="s">
        <v>150</v>
      </c>
      <c r="E216" s="136" t="s">
        <v>292</v>
      </c>
      <c r="F216" s="209" t="s">
        <v>293</v>
      </c>
      <c r="G216" s="209"/>
      <c r="H216" s="209"/>
      <c r="I216" s="209"/>
      <c r="J216" s="137" t="s">
        <v>158</v>
      </c>
      <c r="K216" s="138">
        <v>5.2</v>
      </c>
      <c r="L216" s="203"/>
      <c r="M216" s="203"/>
      <c r="N216" s="203"/>
      <c r="O216" s="203"/>
      <c r="P216" s="203"/>
      <c r="Q216" s="203"/>
      <c r="R216" s="139"/>
      <c r="T216" s="140"/>
      <c r="U216" s="35" t="s">
        <v>55</v>
      </c>
      <c r="V216" s="141">
        <v>0.248</v>
      </c>
      <c r="W216" s="141">
        <f>V216*K216</f>
        <v>1.2896000000000001</v>
      </c>
      <c r="X216" s="141">
        <v>0</v>
      </c>
      <c r="Y216" s="141">
        <f>X216*K216</f>
        <v>0</v>
      </c>
      <c r="Z216" s="141">
        <v>1.6500000000000001E-2</v>
      </c>
      <c r="AA216" s="142">
        <f>Z216*K216</f>
        <v>8.5800000000000001E-2</v>
      </c>
      <c r="AR216" s="9" t="s">
        <v>234</v>
      </c>
      <c r="AT216" s="9" t="s">
        <v>150</v>
      </c>
      <c r="AU216" s="9" t="s">
        <v>111</v>
      </c>
      <c r="AY216" s="9" t="s">
        <v>149</v>
      </c>
      <c r="BE216" s="143">
        <f>IF(U216="základní",N216,0)</f>
        <v>0</v>
      </c>
      <c r="BF216" s="143">
        <f>IF(U216="snížená",N216,0)</f>
        <v>0</v>
      </c>
      <c r="BG216" s="143">
        <f>IF(U216="zákl. přenesená",N216,0)</f>
        <v>0</v>
      </c>
      <c r="BH216" s="143">
        <f>IF(U216="sníž. přenesená",N216,0)</f>
        <v>0</v>
      </c>
      <c r="BI216" s="143">
        <f>IF(U216="nulová",N216,0)</f>
        <v>0</v>
      </c>
      <c r="BJ216" s="9" t="s">
        <v>23</v>
      </c>
      <c r="BK216" s="143">
        <f>ROUND(L216*K216,2)</f>
        <v>0</v>
      </c>
      <c r="BL216" s="9" t="s">
        <v>234</v>
      </c>
      <c r="BM216" s="9" t="s">
        <v>294</v>
      </c>
    </row>
    <row r="217" spans="2:65" s="162" customFormat="1" ht="22.5" customHeight="1" x14ac:dyDescent="0.25">
      <c r="B217" s="163"/>
      <c r="C217" s="164"/>
      <c r="D217" s="164"/>
      <c r="E217" s="165"/>
      <c r="F217" s="206" t="s">
        <v>295</v>
      </c>
      <c r="G217" s="206"/>
      <c r="H217" s="206"/>
      <c r="I217" s="206"/>
      <c r="J217" s="164"/>
      <c r="K217" s="165"/>
      <c r="L217" s="164"/>
      <c r="M217" s="164"/>
      <c r="N217" s="164"/>
      <c r="O217" s="164"/>
      <c r="P217" s="164"/>
      <c r="Q217" s="164"/>
      <c r="R217" s="166"/>
      <c r="T217" s="167"/>
      <c r="U217" s="164"/>
      <c r="V217" s="164"/>
      <c r="W217" s="164"/>
      <c r="X217" s="164"/>
      <c r="Y217" s="164"/>
      <c r="Z217" s="164"/>
      <c r="AA217" s="168"/>
      <c r="AT217" s="169" t="s">
        <v>161</v>
      </c>
      <c r="AU217" s="169" t="s">
        <v>111</v>
      </c>
      <c r="AV217" s="162" t="s">
        <v>23</v>
      </c>
      <c r="AW217" s="162" t="s">
        <v>162</v>
      </c>
      <c r="AX217" s="162" t="s">
        <v>90</v>
      </c>
      <c r="AY217" s="169" t="s">
        <v>149</v>
      </c>
    </row>
    <row r="218" spans="2:65" s="144" customFormat="1" ht="22.5" customHeight="1" x14ac:dyDescent="0.25">
      <c r="B218" s="145"/>
      <c r="C218" s="146"/>
      <c r="D218" s="146"/>
      <c r="E218" s="147"/>
      <c r="F218" s="207" t="s">
        <v>296</v>
      </c>
      <c r="G218" s="207"/>
      <c r="H218" s="207"/>
      <c r="I218" s="207"/>
      <c r="J218" s="146"/>
      <c r="K218" s="148">
        <v>2.6</v>
      </c>
      <c r="L218" s="146"/>
      <c r="M218" s="146"/>
      <c r="N218" s="146"/>
      <c r="O218" s="146"/>
      <c r="P218" s="146"/>
      <c r="Q218" s="146"/>
      <c r="R218" s="149"/>
      <c r="T218" s="150"/>
      <c r="U218" s="146"/>
      <c r="V218" s="146"/>
      <c r="W218" s="146"/>
      <c r="X218" s="146"/>
      <c r="Y218" s="146"/>
      <c r="Z218" s="146"/>
      <c r="AA218" s="151"/>
      <c r="AT218" s="152" t="s">
        <v>161</v>
      </c>
      <c r="AU218" s="152" t="s">
        <v>111</v>
      </c>
      <c r="AV218" s="144" t="s">
        <v>111</v>
      </c>
      <c r="AW218" s="144" t="s">
        <v>162</v>
      </c>
      <c r="AX218" s="144" t="s">
        <v>90</v>
      </c>
      <c r="AY218" s="152" t="s">
        <v>149</v>
      </c>
    </row>
    <row r="219" spans="2:65" s="144" customFormat="1" ht="22.5" customHeight="1" x14ac:dyDescent="0.25">
      <c r="B219" s="145"/>
      <c r="C219" s="146"/>
      <c r="D219" s="146"/>
      <c r="E219" s="147"/>
      <c r="F219" s="207" t="s">
        <v>296</v>
      </c>
      <c r="G219" s="207"/>
      <c r="H219" s="207"/>
      <c r="I219" s="207"/>
      <c r="J219" s="146"/>
      <c r="K219" s="148">
        <v>2.6</v>
      </c>
      <c r="L219" s="146"/>
      <c r="M219" s="146"/>
      <c r="N219" s="146"/>
      <c r="O219" s="146"/>
      <c r="P219" s="146"/>
      <c r="Q219" s="146"/>
      <c r="R219" s="149"/>
      <c r="T219" s="150"/>
      <c r="U219" s="146"/>
      <c r="V219" s="146"/>
      <c r="W219" s="146"/>
      <c r="X219" s="146"/>
      <c r="Y219" s="146"/>
      <c r="Z219" s="146"/>
      <c r="AA219" s="151"/>
      <c r="AT219" s="152" t="s">
        <v>161</v>
      </c>
      <c r="AU219" s="152" t="s">
        <v>111</v>
      </c>
      <c r="AV219" s="144" t="s">
        <v>111</v>
      </c>
      <c r="AW219" s="144" t="s">
        <v>162</v>
      </c>
      <c r="AX219" s="144" t="s">
        <v>90</v>
      </c>
      <c r="AY219" s="152" t="s">
        <v>149</v>
      </c>
    </row>
    <row r="220" spans="2:65" s="153" customFormat="1" ht="22.5" customHeight="1" x14ac:dyDescent="0.25">
      <c r="B220" s="154"/>
      <c r="C220" s="155"/>
      <c r="D220" s="155"/>
      <c r="E220" s="156"/>
      <c r="F220" s="205" t="s">
        <v>164</v>
      </c>
      <c r="G220" s="205"/>
      <c r="H220" s="205"/>
      <c r="I220" s="205"/>
      <c r="J220" s="155"/>
      <c r="K220" s="157">
        <v>5.2</v>
      </c>
      <c r="L220" s="155"/>
      <c r="M220" s="155"/>
      <c r="N220" s="155"/>
      <c r="O220" s="155"/>
      <c r="P220" s="155"/>
      <c r="Q220" s="155"/>
      <c r="R220" s="158"/>
      <c r="T220" s="159"/>
      <c r="U220" s="155"/>
      <c r="V220" s="155"/>
      <c r="W220" s="155"/>
      <c r="X220" s="155"/>
      <c r="Y220" s="155"/>
      <c r="Z220" s="155"/>
      <c r="AA220" s="160"/>
      <c r="AT220" s="161" t="s">
        <v>161</v>
      </c>
      <c r="AU220" s="161" t="s">
        <v>111</v>
      </c>
      <c r="AV220" s="153" t="s">
        <v>154</v>
      </c>
      <c r="AW220" s="153" t="s">
        <v>162</v>
      </c>
      <c r="AX220" s="153" t="s">
        <v>23</v>
      </c>
      <c r="AY220" s="161" t="s">
        <v>149</v>
      </c>
    </row>
    <row r="221" spans="2:65" s="24" customFormat="1" ht="31.5" customHeight="1" x14ac:dyDescent="0.25">
      <c r="B221" s="134"/>
      <c r="C221" s="135" t="s">
        <v>297</v>
      </c>
      <c r="D221" s="135" t="s">
        <v>150</v>
      </c>
      <c r="E221" s="136" t="s">
        <v>298</v>
      </c>
      <c r="F221" s="209" t="s">
        <v>299</v>
      </c>
      <c r="G221" s="209"/>
      <c r="H221" s="209"/>
      <c r="I221" s="209"/>
      <c r="J221" s="137" t="s">
        <v>158</v>
      </c>
      <c r="K221" s="138">
        <v>16.739999999999998</v>
      </c>
      <c r="L221" s="203"/>
      <c r="M221" s="203"/>
      <c r="N221" s="203"/>
      <c r="O221" s="203"/>
      <c r="P221" s="203"/>
      <c r="Q221" s="203"/>
      <c r="R221" s="139"/>
      <c r="T221" s="140"/>
      <c r="U221" s="35" t="s">
        <v>55</v>
      </c>
      <c r="V221" s="141">
        <v>0.22600000000000001</v>
      </c>
      <c r="W221" s="141">
        <f>V221*K221</f>
        <v>3.7832399999999997</v>
      </c>
      <c r="X221" s="141">
        <v>0</v>
      </c>
      <c r="Y221" s="141">
        <f>X221*K221</f>
        <v>0</v>
      </c>
      <c r="Z221" s="141">
        <v>2.1999999999999999E-2</v>
      </c>
      <c r="AA221" s="142">
        <f>Z221*K221</f>
        <v>0.36827999999999994</v>
      </c>
      <c r="AR221" s="9" t="s">
        <v>234</v>
      </c>
      <c r="AT221" s="9" t="s">
        <v>150</v>
      </c>
      <c r="AU221" s="9" t="s">
        <v>111</v>
      </c>
      <c r="AY221" s="9" t="s">
        <v>149</v>
      </c>
      <c r="BE221" s="143">
        <f>IF(U221="základní",N221,0)</f>
        <v>0</v>
      </c>
      <c r="BF221" s="143">
        <f>IF(U221="snížená",N221,0)</f>
        <v>0</v>
      </c>
      <c r="BG221" s="143">
        <f>IF(U221="zákl. přenesená",N221,0)</f>
        <v>0</v>
      </c>
      <c r="BH221" s="143">
        <f>IF(U221="sníž. přenesená",N221,0)</f>
        <v>0</v>
      </c>
      <c r="BI221" s="143">
        <f>IF(U221="nulová",N221,0)</f>
        <v>0</v>
      </c>
      <c r="BJ221" s="9" t="s">
        <v>23</v>
      </c>
      <c r="BK221" s="143">
        <f>ROUND(L221*K221,2)</f>
        <v>0</v>
      </c>
      <c r="BL221" s="9" t="s">
        <v>234</v>
      </c>
      <c r="BM221" s="9" t="s">
        <v>300</v>
      </c>
    </row>
    <row r="222" spans="2:65" s="162" customFormat="1" ht="22.5" customHeight="1" x14ac:dyDescent="0.25">
      <c r="B222" s="163"/>
      <c r="C222" s="164"/>
      <c r="D222" s="164"/>
      <c r="E222" s="165"/>
      <c r="F222" s="206" t="s">
        <v>301</v>
      </c>
      <c r="G222" s="206"/>
      <c r="H222" s="206"/>
      <c r="I222" s="206"/>
      <c r="J222" s="164"/>
      <c r="K222" s="165"/>
      <c r="L222" s="164"/>
      <c r="M222" s="164"/>
      <c r="N222" s="164"/>
      <c r="O222" s="164"/>
      <c r="P222" s="164"/>
      <c r="Q222" s="164"/>
      <c r="R222" s="166"/>
      <c r="T222" s="167"/>
      <c r="U222" s="164"/>
      <c r="V222" s="164"/>
      <c r="W222" s="164"/>
      <c r="X222" s="164"/>
      <c r="Y222" s="164"/>
      <c r="Z222" s="164"/>
      <c r="AA222" s="168"/>
      <c r="AT222" s="169" t="s">
        <v>161</v>
      </c>
      <c r="AU222" s="169" t="s">
        <v>111</v>
      </c>
      <c r="AV222" s="162" t="s">
        <v>23</v>
      </c>
      <c r="AW222" s="162" t="s">
        <v>162</v>
      </c>
      <c r="AX222" s="162" t="s">
        <v>90</v>
      </c>
      <c r="AY222" s="169" t="s">
        <v>149</v>
      </c>
    </row>
    <row r="223" spans="2:65" s="144" customFormat="1" ht="22.5" customHeight="1" x14ac:dyDescent="0.25">
      <c r="B223" s="145"/>
      <c r="C223" s="146"/>
      <c r="D223" s="146"/>
      <c r="E223" s="147"/>
      <c r="F223" s="207" t="s">
        <v>302</v>
      </c>
      <c r="G223" s="207"/>
      <c r="H223" s="207"/>
      <c r="I223" s="207"/>
      <c r="J223" s="146"/>
      <c r="K223" s="148">
        <v>6.3</v>
      </c>
      <c r="L223" s="146"/>
      <c r="M223" s="146"/>
      <c r="N223" s="146"/>
      <c r="O223" s="146"/>
      <c r="P223" s="146"/>
      <c r="Q223" s="146"/>
      <c r="R223" s="149"/>
      <c r="T223" s="150"/>
      <c r="U223" s="146"/>
      <c r="V223" s="146"/>
      <c r="W223" s="146"/>
      <c r="X223" s="146"/>
      <c r="Y223" s="146"/>
      <c r="Z223" s="146"/>
      <c r="AA223" s="151"/>
      <c r="AT223" s="152" t="s">
        <v>161</v>
      </c>
      <c r="AU223" s="152" t="s">
        <v>111</v>
      </c>
      <c r="AV223" s="144" t="s">
        <v>111</v>
      </c>
      <c r="AW223" s="144" t="s">
        <v>162</v>
      </c>
      <c r="AX223" s="144" t="s">
        <v>90</v>
      </c>
      <c r="AY223" s="152" t="s">
        <v>149</v>
      </c>
    </row>
    <row r="224" spans="2:65" s="162" customFormat="1" ht="22.5" customHeight="1" x14ac:dyDescent="0.25">
      <c r="B224" s="163"/>
      <c r="C224" s="164"/>
      <c r="D224" s="164"/>
      <c r="E224" s="165"/>
      <c r="F224" s="208" t="s">
        <v>303</v>
      </c>
      <c r="G224" s="208"/>
      <c r="H224" s="208"/>
      <c r="I224" s="208"/>
      <c r="J224" s="164"/>
      <c r="K224" s="165"/>
      <c r="L224" s="164"/>
      <c r="M224" s="164"/>
      <c r="N224" s="164"/>
      <c r="O224" s="164"/>
      <c r="P224" s="164"/>
      <c r="Q224" s="164"/>
      <c r="R224" s="166"/>
      <c r="T224" s="167"/>
      <c r="U224" s="164"/>
      <c r="V224" s="164"/>
      <c r="W224" s="164"/>
      <c r="X224" s="164"/>
      <c r="Y224" s="164"/>
      <c r="Z224" s="164"/>
      <c r="AA224" s="168"/>
      <c r="AT224" s="169" t="s">
        <v>161</v>
      </c>
      <c r="AU224" s="169" t="s">
        <v>111</v>
      </c>
      <c r="AV224" s="162" t="s">
        <v>23</v>
      </c>
      <c r="AW224" s="162" t="s">
        <v>162</v>
      </c>
      <c r="AX224" s="162" t="s">
        <v>90</v>
      </c>
      <c r="AY224" s="169" t="s">
        <v>149</v>
      </c>
    </row>
    <row r="225" spans="2:65" s="144" customFormat="1" ht="22.5" customHeight="1" x14ac:dyDescent="0.25">
      <c r="B225" s="145"/>
      <c r="C225" s="146"/>
      <c r="D225" s="146"/>
      <c r="E225" s="147"/>
      <c r="F225" s="207" t="s">
        <v>304</v>
      </c>
      <c r="G225" s="207"/>
      <c r="H225" s="207"/>
      <c r="I225" s="207"/>
      <c r="J225" s="146"/>
      <c r="K225" s="148">
        <v>10.44</v>
      </c>
      <c r="L225" s="146"/>
      <c r="M225" s="146"/>
      <c r="N225" s="146"/>
      <c r="O225" s="146"/>
      <c r="P225" s="146"/>
      <c r="Q225" s="146"/>
      <c r="R225" s="149"/>
      <c r="T225" s="150"/>
      <c r="U225" s="146"/>
      <c r="V225" s="146"/>
      <c r="W225" s="146"/>
      <c r="X225" s="146"/>
      <c r="Y225" s="146"/>
      <c r="Z225" s="146"/>
      <c r="AA225" s="151"/>
      <c r="AT225" s="152" t="s">
        <v>161</v>
      </c>
      <c r="AU225" s="152" t="s">
        <v>111</v>
      </c>
      <c r="AV225" s="144" t="s">
        <v>111</v>
      </c>
      <c r="AW225" s="144" t="s">
        <v>162</v>
      </c>
      <c r="AX225" s="144" t="s">
        <v>90</v>
      </c>
      <c r="AY225" s="152" t="s">
        <v>149</v>
      </c>
    </row>
    <row r="226" spans="2:65" s="153" customFormat="1" ht="22.5" customHeight="1" x14ac:dyDescent="0.25">
      <c r="B226" s="154"/>
      <c r="C226" s="155"/>
      <c r="D226" s="155"/>
      <c r="E226" s="156"/>
      <c r="F226" s="205" t="s">
        <v>164</v>
      </c>
      <c r="G226" s="205"/>
      <c r="H226" s="205"/>
      <c r="I226" s="205"/>
      <c r="J226" s="155"/>
      <c r="K226" s="157">
        <v>16.739999999999998</v>
      </c>
      <c r="L226" s="155"/>
      <c r="M226" s="155"/>
      <c r="N226" s="155"/>
      <c r="O226" s="155"/>
      <c r="P226" s="155"/>
      <c r="Q226" s="155"/>
      <c r="R226" s="158"/>
      <c r="T226" s="159"/>
      <c r="U226" s="155"/>
      <c r="V226" s="155"/>
      <c r="W226" s="155"/>
      <c r="X226" s="155"/>
      <c r="Y226" s="155"/>
      <c r="Z226" s="155"/>
      <c r="AA226" s="160"/>
      <c r="AT226" s="161" t="s">
        <v>161</v>
      </c>
      <c r="AU226" s="161" t="s">
        <v>111</v>
      </c>
      <c r="AV226" s="153" t="s">
        <v>154</v>
      </c>
      <c r="AW226" s="153" t="s">
        <v>162</v>
      </c>
      <c r="AX226" s="153" t="s">
        <v>23</v>
      </c>
      <c r="AY226" s="161" t="s">
        <v>149</v>
      </c>
    </row>
    <row r="227" spans="2:65" s="24" customFormat="1" ht="31.5" customHeight="1" x14ac:dyDescent="0.25">
      <c r="B227" s="134"/>
      <c r="C227" s="135" t="s">
        <v>305</v>
      </c>
      <c r="D227" s="135" t="s">
        <v>150</v>
      </c>
      <c r="E227" s="136" t="s">
        <v>306</v>
      </c>
      <c r="F227" s="209" t="s">
        <v>307</v>
      </c>
      <c r="G227" s="209"/>
      <c r="H227" s="209"/>
      <c r="I227" s="209"/>
      <c r="J227" s="137" t="s">
        <v>158</v>
      </c>
      <c r="K227" s="138">
        <v>5.2</v>
      </c>
      <c r="L227" s="203"/>
      <c r="M227" s="203"/>
      <c r="N227" s="203"/>
      <c r="O227" s="203"/>
      <c r="P227" s="203"/>
      <c r="Q227" s="203"/>
      <c r="R227" s="139"/>
      <c r="T227" s="140"/>
      <c r="U227" s="35" t="s">
        <v>55</v>
      </c>
      <c r="V227" s="141">
        <v>0.55200000000000005</v>
      </c>
      <c r="W227" s="141">
        <f>V227*K227</f>
        <v>2.8704000000000005</v>
      </c>
      <c r="X227" s="141">
        <v>2.9819999999999999E-2</v>
      </c>
      <c r="Y227" s="141">
        <f>X227*K227</f>
        <v>0.15506400000000001</v>
      </c>
      <c r="Z227" s="141">
        <v>0</v>
      </c>
      <c r="AA227" s="142">
        <f>Z227*K227</f>
        <v>0</v>
      </c>
      <c r="AR227" s="9" t="s">
        <v>234</v>
      </c>
      <c r="AT227" s="9" t="s">
        <v>150</v>
      </c>
      <c r="AU227" s="9" t="s">
        <v>111</v>
      </c>
      <c r="AY227" s="9" t="s">
        <v>149</v>
      </c>
      <c r="BE227" s="143">
        <f>IF(U227="základní",N227,0)</f>
        <v>0</v>
      </c>
      <c r="BF227" s="143">
        <f>IF(U227="snížená",N227,0)</f>
        <v>0</v>
      </c>
      <c r="BG227" s="143">
        <f>IF(U227="zákl. přenesená",N227,0)</f>
        <v>0</v>
      </c>
      <c r="BH227" s="143">
        <f>IF(U227="sníž. přenesená",N227,0)</f>
        <v>0</v>
      </c>
      <c r="BI227" s="143">
        <f>IF(U227="nulová",N227,0)</f>
        <v>0</v>
      </c>
      <c r="BJ227" s="9" t="s">
        <v>23</v>
      </c>
      <c r="BK227" s="143">
        <f>ROUND(L227*K227,2)</f>
        <v>0</v>
      </c>
      <c r="BL227" s="9" t="s">
        <v>234</v>
      </c>
      <c r="BM227" s="9" t="s">
        <v>308</v>
      </c>
    </row>
    <row r="228" spans="2:65" s="162" customFormat="1" ht="22.5" customHeight="1" x14ac:dyDescent="0.25">
      <c r="B228" s="163"/>
      <c r="C228" s="164"/>
      <c r="D228" s="164"/>
      <c r="E228" s="165"/>
      <c r="F228" s="206" t="s">
        <v>295</v>
      </c>
      <c r="G228" s="206"/>
      <c r="H228" s="206"/>
      <c r="I228" s="206"/>
      <c r="J228" s="164"/>
      <c r="K228" s="165"/>
      <c r="L228" s="164"/>
      <c r="M228" s="164"/>
      <c r="N228" s="164"/>
      <c r="O228" s="164"/>
      <c r="P228" s="164"/>
      <c r="Q228" s="164"/>
      <c r="R228" s="166"/>
      <c r="T228" s="167"/>
      <c r="U228" s="164"/>
      <c r="V228" s="164"/>
      <c r="W228" s="164"/>
      <c r="X228" s="164"/>
      <c r="Y228" s="164"/>
      <c r="Z228" s="164"/>
      <c r="AA228" s="168"/>
      <c r="AT228" s="169" t="s">
        <v>161</v>
      </c>
      <c r="AU228" s="169" t="s">
        <v>111</v>
      </c>
      <c r="AV228" s="162" t="s">
        <v>23</v>
      </c>
      <c r="AW228" s="162" t="s">
        <v>162</v>
      </c>
      <c r="AX228" s="162" t="s">
        <v>90</v>
      </c>
      <c r="AY228" s="169" t="s">
        <v>149</v>
      </c>
    </row>
    <row r="229" spans="2:65" s="144" customFormat="1" ht="22.5" customHeight="1" x14ac:dyDescent="0.25">
      <c r="B229" s="145"/>
      <c r="C229" s="146"/>
      <c r="D229" s="146"/>
      <c r="E229" s="147"/>
      <c r="F229" s="207" t="s">
        <v>296</v>
      </c>
      <c r="G229" s="207"/>
      <c r="H229" s="207"/>
      <c r="I229" s="207"/>
      <c r="J229" s="146"/>
      <c r="K229" s="148">
        <v>2.6</v>
      </c>
      <c r="L229" s="146"/>
      <c r="M229" s="146"/>
      <c r="N229" s="146"/>
      <c r="O229" s="146"/>
      <c r="P229" s="146"/>
      <c r="Q229" s="146"/>
      <c r="R229" s="149"/>
      <c r="T229" s="150"/>
      <c r="U229" s="146"/>
      <c r="V229" s="146"/>
      <c r="W229" s="146"/>
      <c r="X229" s="146"/>
      <c r="Y229" s="146"/>
      <c r="Z229" s="146"/>
      <c r="AA229" s="151"/>
      <c r="AT229" s="152" t="s">
        <v>161</v>
      </c>
      <c r="AU229" s="152" t="s">
        <v>111</v>
      </c>
      <c r="AV229" s="144" t="s">
        <v>111</v>
      </c>
      <c r="AW229" s="144" t="s">
        <v>162</v>
      </c>
      <c r="AX229" s="144" t="s">
        <v>90</v>
      </c>
      <c r="AY229" s="152" t="s">
        <v>149</v>
      </c>
    </row>
    <row r="230" spans="2:65" s="144" customFormat="1" ht="22.5" customHeight="1" x14ac:dyDescent="0.25">
      <c r="B230" s="145"/>
      <c r="C230" s="146"/>
      <c r="D230" s="146"/>
      <c r="E230" s="147"/>
      <c r="F230" s="207" t="s">
        <v>296</v>
      </c>
      <c r="G230" s="207"/>
      <c r="H230" s="207"/>
      <c r="I230" s="207"/>
      <c r="J230" s="146"/>
      <c r="K230" s="148">
        <v>2.6</v>
      </c>
      <c r="L230" s="146"/>
      <c r="M230" s="146"/>
      <c r="N230" s="146"/>
      <c r="O230" s="146"/>
      <c r="P230" s="146"/>
      <c r="Q230" s="146"/>
      <c r="R230" s="149"/>
      <c r="T230" s="150"/>
      <c r="U230" s="146"/>
      <c r="V230" s="146"/>
      <c r="W230" s="146"/>
      <c r="X230" s="146"/>
      <c r="Y230" s="146"/>
      <c r="Z230" s="146"/>
      <c r="AA230" s="151"/>
      <c r="AT230" s="152" t="s">
        <v>161</v>
      </c>
      <c r="AU230" s="152" t="s">
        <v>111</v>
      </c>
      <c r="AV230" s="144" t="s">
        <v>111</v>
      </c>
      <c r="AW230" s="144" t="s">
        <v>162</v>
      </c>
      <c r="AX230" s="144" t="s">
        <v>90</v>
      </c>
      <c r="AY230" s="152" t="s">
        <v>149</v>
      </c>
    </row>
    <row r="231" spans="2:65" s="153" customFormat="1" ht="22.5" customHeight="1" x14ac:dyDescent="0.25">
      <c r="B231" s="154"/>
      <c r="C231" s="155"/>
      <c r="D231" s="155"/>
      <c r="E231" s="156"/>
      <c r="F231" s="205" t="s">
        <v>164</v>
      </c>
      <c r="G231" s="205"/>
      <c r="H231" s="205"/>
      <c r="I231" s="205"/>
      <c r="J231" s="155"/>
      <c r="K231" s="157">
        <v>5.2</v>
      </c>
      <c r="L231" s="155"/>
      <c r="M231" s="155"/>
      <c r="N231" s="155"/>
      <c r="O231" s="155"/>
      <c r="P231" s="155"/>
      <c r="Q231" s="155"/>
      <c r="R231" s="158"/>
      <c r="T231" s="159"/>
      <c r="U231" s="155"/>
      <c r="V231" s="155"/>
      <c r="W231" s="155"/>
      <c r="X231" s="155"/>
      <c r="Y231" s="155"/>
      <c r="Z231" s="155"/>
      <c r="AA231" s="160"/>
      <c r="AT231" s="161" t="s">
        <v>161</v>
      </c>
      <c r="AU231" s="161" t="s">
        <v>111</v>
      </c>
      <c r="AV231" s="153" t="s">
        <v>154</v>
      </c>
      <c r="AW231" s="153" t="s">
        <v>162</v>
      </c>
      <c r="AX231" s="153" t="s">
        <v>23</v>
      </c>
      <c r="AY231" s="161" t="s">
        <v>149</v>
      </c>
    </row>
    <row r="232" spans="2:65" s="24" customFormat="1" ht="31.5" customHeight="1" x14ac:dyDescent="0.25">
      <c r="B232" s="134"/>
      <c r="C232" s="135" t="s">
        <v>309</v>
      </c>
      <c r="D232" s="135" t="s">
        <v>150</v>
      </c>
      <c r="E232" s="136" t="s">
        <v>310</v>
      </c>
      <c r="F232" s="209" t="s">
        <v>311</v>
      </c>
      <c r="G232" s="209"/>
      <c r="H232" s="209"/>
      <c r="I232" s="209"/>
      <c r="J232" s="137" t="s">
        <v>158</v>
      </c>
      <c r="K232" s="138">
        <v>16.739999999999998</v>
      </c>
      <c r="L232" s="203"/>
      <c r="M232" s="203"/>
      <c r="N232" s="203"/>
      <c r="O232" s="203"/>
      <c r="P232" s="203"/>
      <c r="Q232" s="203"/>
      <c r="R232" s="139"/>
      <c r="T232" s="140"/>
      <c r="U232" s="35" t="s">
        <v>55</v>
      </c>
      <c r="V232" s="141">
        <v>0.36399999999999999</v>
      </c>
      <c r="W232" s="141">
        <f>V232*K232</f>
        <v>6.0933599999999997</v>
      </c>
      <c r="X232" s="141">
        <v>2.9819999999999999E-2</v>
      </c>
      <c r="Y232" s="141">
        <f>X232*K232</f>
        <v>0.49918679999999993</v>
      </c>
      <c r="Z232" s="141">
        <v>0</v>
      </c>
      <c r="AA232" s="142">
        <f>Z232*K232</f>
        <v>0</v>
      </c>
      <c r="AR232" s="9" t="s">
        <v>234</v>
      </c>
      <c r="AT232" s="9" t="s">
        <v>150</v>
      </c>
      <c r="AU232" s="9" t="s">
        <v>111</v>
      </c>
      <c r="AY232" s="9" t="s">
        <v>149</v>
      </c>
      <c r="BE232" s="143">
        <f>IF(U232="základní",N232,0)</f>
        <v>0</v>
      </c>
      <c r="BF232" s="143">
        <f>IF(U232="snížená",N232,0)</f>
        <v>0</v>
      </c>
      <c r="BG232" s="143">
        <f>IF(U232="zákl. přenesená",N232,0)</f>
        <v>0</v>
      </c>
      <c r="BH232" s="143">
        <f>IF(U232="sníž. přenesená",N232,0)</f>
        <v>0</v>
      </c>
      <c r="BI232" s="143">
        <f>IF(U232="nulová",N232,0)</f>
        <v>0</v>
      </c>
      <c r="BJ232" s="9" t="s">
        <v>23</v>
      </c>
      <c r="BK232" s="143">
        <f>ROUND(L232*K232,2)</f>
        <v>0</v>
      </c>
      <c r="BL232" s="9" t="s">
        <v>234</v>
      </c>
      <c r="BM232" s="9" t="s">
        <v>312</v>
      </c>
    </row>
    <row r="233" spans="2:65" s="162" customFormat="1" ht="22.5" customHeight="1" x14ac:dyDescent="0.25">
      <c r="B233" s="163"/>
      <c r="C233" s="164"/>
      <c r="D233" s="164"/>
      <c r="E233" s="165"/>
      <c r="F233" s="206" t="s">
        <v>301</v>
      </c>
      <c r="G233" s="206"/>
      <c r="H233" s="206"/>
      <c r="I233" s="206"/>
      <c r="J233" s="164"/>
      <c r="K233" s="165"/>
      <c r="L233" s="164"/>
      <c r="M233" s="164"/>
      <c r="N233" s="164"/>
      <c r="O233" s="164"/>
      <c r="P233" s="164"/>
      <c r="Q233" s="164"/>
      <c r="R233" s="166"/>
      <c r="T233" s="167"/>
      <c r="U233" s="164"/>
      <c r="V233" s="164"/>
      <c r="W233" s="164"/>
      <c r="X233" s="164"/>
      <c r="Y233" s="164"/>
      <c r="Z233" s="164"/>
      <c r="AA233" s="168"/>
      <c r="AT233" s="169" t="s">
        <v>161</v>
      </c>
      <c r="AU233" s="169" t="s">
        <v>111</v>
      </c>
      <c r="AV233" s="162" t="s">
        <v>23</v>
      </c>
      <c r="AW233" s="162" t="s">
        <v>162</v>
      </c>
      <c r="AX233" s="162" t="s">
        <v>90</v>
      </c>
      <c r="AY233" s="169" t="s">
        <v>149</v>
      </c>
    </row>
    <row r="234" spans="2:65" s="144" customFormat="1" ht="22.5" customHeight="1" x14ac:dyDescent="0.25">
      <c r="B234" s="145"/>
      <c r="C234" s="146"/>
      <c r="D234" s="146"/>
      <c r="E234" s="147"/>
      <c r="F234" s="207" t="s">
        <v>302</v>
      </c>
      <c r="G234" s="207"/>
      <c r="H234" s="207"/>
      <c r="I234" s="207"/>
      <c r="J234" s="146"/>
      <c r="K234" s="148">
        <v>6.3</v>
      </c>
      <c r="L234" s="146"/>
      <c r="M234" s="146"/>
      <c r="N234" s="146"/>
      <c r="O234" s="146"/>
      <c r="P234" s="146"/>
      <c r="Q234" s="146"/>
      <c r="R234" s="149"/>
      <c r="T234" s="150"/>
      <c r="U234" s="146"/>
      <c r="V234" s="146"/>
      <c r="W234" s="146"/>
      <c r="X234" s="146"/>
      <c r="Y234" s="146"/>
      <c r="Z234" s="146"/>
      <c r="AA234" s="151"/>
      <c r="AT234" s="152" t="s">
        <v>161</v>
      </c>
      <c r="AU234" s="152" t="s">
        <v>111</v>
      </c>
      <c r="AV234" s="144" t="s">
        <v>111</v>
      </c>
      <c r="AW234" s="144" t="s">
        <v>162</v>
      </c>
      <c r="AX234" s="144" t="s">
        <v>90</v>
      </c>
      <c r="AY234" s="152" t="s">
        <v>149</v>
      </c>
    </row>
    <row r="235" spans="2:65" s="162" customFormat="1" ht="22.5" customHeight="1" x14ac:dyDescent="0.25">
      <c r="B235" s="163"/>
      <c r="C235" s="164"/>
      <c r="D235" s="164"/>
      <c r="E235" s="165"/>
      <c r="F235" s="208" t="s">
        <v>303</v>
      </c>
      <c r="G235" s="208"/>
      <c r="H235" s="208"/>
      <c r="I235" s="208"/>
      <c r="J235" s="164"/>
      <c r="K235" s="165"/>
      <c r="L235" s="164"/>
      <c r="M235" s="164"/>
      <c r="N235" s="164"/>
      <c r="O235" s="164"/>
      <c r="P235" s="164"/>
      <c r="Q235" s="164"/>
      <c r="R235" s="166"/>
      <c r="T235" s="167"/>
      <c r="U235" s="164"/>
      <c r="V235" s="164"/>
      <c r="W235" s="164"/>
      <c r="X235" s="164"/>
      <c r="Y235" s="164"/>
      <c r="Z235" s="164"/>
      <c r="AA235" s="168"/>
      <c r="AT235" s="169" t="s">
        <v>161</v>
      </c>
      <c r="AU235" s="169" t="s">
        <v>111</v>
      </c>
      <c r="AV235" s="162" t="s">
        <v>23</v>
      </c>
      <c r="AW235" s="162" t="s">
        <v>162</v>
      </c>
      <c r="AX235" s="162" t="s">
        <v>90</v>
      </c>
      <c r="AY235" s="169" t="s">
        <v>149</v>
      </c>
    </row>
    <row r="236" spans="2:65" s="144" customFormat="1" ht="22.5" customHeight="1" x14ac:dyDescent="0.25">
      <c r="B236" s="145"/>
      <c r="C236" s="146"/>
      <c r="D236" s="146"/>
      <c r="E236" s="147"/>
      <c r="F236" s="207" t="s">
        <v>304</v>
      </c>
      <c r="G236" s="207"/>
      <c r="H236" s="207"/>
      <c r="I236" s="207"/>
      <c r="J236" s="146"/>
      <c r="K236" s="148">
        <v>10.44</v>
      </c>
      <c r="L236" s="146"/>
      <c r="M236" s="146"/>
      <c r="N236" s="146"/>
      <c r="O236" s="146"/>
      <c r="P236" s="146"/>
      <c r="Q236" s="146"/>
      <c r="R236" s="149"/>
      <c r="T236" s="150"/>
      <c r="U236" s="146"/>
      <c r="V236" s="146"/>
      <c r="W236" s="146"/>
      <c r="X236" s="146"/>
      <c r="Y236" s="146"/>
      <c r="Z236" s="146"/>
      <c r="AA236" s="151"/>
      <c r="AT236" s="152" t="s">
        <v>161</v>
      </c>
      <c r="AU236" s="152" t="s">
        <v>111</v>
      </c>
      <c r="AV236" s="144" t="s">
        <v>111</v>
      </c>
      <c r="AW236" s="144" t="s">
        <v>162</v>
      </c>
      <c r="AX236" s="144" t="s">
        <v>90</v>
      </c>
      <c r="AY236" s="152" t="s">
        <v>149</v>
      </c>
    </row>
    <row r="237" spans="2:65" s="153" customFormat="1" ht="22.5" customHeight="1" x14ac:dyDescent="0.25">
      <c r="B237" s="154"/>
      <c r="C237" s="155"/>
      <c r="D237" s="155"/>
      <c r="E237" s="156"/>
      <c r="F237" s="205" t="s">
        <v>164</v>
      </c>
      <c r="G237" s="205"/>
      <c r="H237" s="205"/>
      <c r="I237" s="205"/>
      <c r="J237" s="155"/>
      <c r="K237" s="157">
        <v>16.739999999999998</v>
      </c>
      <c r="L237" s="155"/>
      <c r="M237" s="155"/>
      <c r="N237" s="155"/>
      <c r="O237" s="155"/>
      <c r="P237" s="155"/>
      <c r="Q237" s="155"/>
      <c r="R237" s="158"/>
      <c r="T237" s="159"/>
      <c r="U237" s="155"/>
      <c r="V237" s="155"/>
      <c r="W237" s="155"/>
      <c r="X237" s="155"/>
      <c r="Y237" s="155"/>
      <c r="Z237" s="155"/>
      <c r="AA237" s="160"/>
      <c r="AT237" s="161" t="s">
        <v>161</v>
      </c>
      <c r="AU237" s="161" t="s">
        <v>111</v>
      </c>
      <c r="AV237" s="153" t="s">
        <v>154</v>
      </c>
      <c r="AW237" s="153" t="s">
        <v>162</v>
      </c>
      <c r="AX237" s="153" t="s">
        <v>23</v>
      </c>
      <c r="AY237" s="161" t="s">
        <v>149</v>
      </c>
    </row>
    <row r="238" spans="2:65" s="24" customFormat="1" ht="31.5" customHeight="1" x14ac:dyDescent="0.25">
      <c r="B238" s="134"/>
      <c r="C238" s="135" t="s">
        <v>313</v>
      </c>
      <c r="D238" s="135" t="s">
        <v>150</v>
      </c>
      <c r="E238" s="136" t="s">
        <v>314</v>
      </c>
      <c r="F238" s="209" t="s">
        <v>315</v>
      </c>
      <c r="G238" s="209"/>
      <c r="H238" s="209"/>
      <c r="I238" s="209"/>
      <c r="J238" s="137" t="s">
        <v>179</v>
      </c>
      <c r="K238" s="138">
        <v>5</v>
      </c>
      <c r="L238" s="203"/>
      <c r="M238" s="203"/>
      <c r="N238" s="203"/>
      <c r="O238" s="203"/>
      <c r="P238" s="203"/>
      <c r="Q238" s="203"/>
      <c r="R238" s="139"/>
      <c r="T238" s="140"/>
      <c r="U238" s="35" t="s">
        <v>55</v>
      </c>
      <c r="V238" s="141">
        <v>0.438</v>
      </c>
      <c r="W238" s="141">
        <f>V238*K238</f>
        <v>2.19</v>
      </c>
      <c r="X238" s="141">
        <v>0</v>
      </c>
      <c r="Y238" s="141">
        <f>X238*K238</f>
        <v>0</v>
      </c>
      <c r="Z238" s="141">
        <v>2.4750000000000001E-2</v>
      </c>
      <c r="AA238" s="142">
        <f>Z238*K238</f>
        <v>0.12375</v>
      </c>
      <c r="AR238" s="9" t="s">
        <v>234</v>
      </c>
      <c r="AT238" s="9" t="s">
        <v>150</v>
      </c>
      <c r="AU238" s="9" t="s">
        <v>111</v>
      </c>
      <c r="AY238" s="9" t="s">
        <v>149</v>
      </c>
      <c r="BE238" s="143">
        <f>IF(U238="základní",N238,0)</f>
        <v>0</v>
      </c>
      <c r="BF238" s="143">
        <f>IF(U238="snížená",N238,0)</f>
        <v>0</v>
      </c>
      <c r="BG238" s="143">
        <f>IF(U238="zákl. přenesená",N238,0)</f>
        <v>0</v>
      </c>
      <c r="BH238" s="143">
        <f>IF(U238="sníž. přenesená",N238,0)</f>
        <v>0</v>
      </c>
      <c r="BI238" s="143">
        <f>IF(U238="nulová",N238,0)</f>
        <v>0</v>
      </c>
      <c r="BJ238" s="9" t="s">
        <v>23</v>
      </c>
      <c r="BK238" s="143">
        <f>ROUND(L238*K238,2)</f>
        <v>0</v>
      </c>
      <c r="BL238" s="9" t="s">
        <v>234</v>
      </c>
      <c r="BM238" s="9" t="s">
        <v>316</v>
      </c>
    </row>
    <row r="239" spans="2:65" s="162" customFormat="1" ht="22.5" customHeight="1" x14ac:dyDescent="0.25">
      <c r="B239" s="163"/>
      <c r="C239" s="164"/>
      <c r="D239" s="164"/>
      <c r="E239" s="165"/>
      <c r="F239" s="206" t="s">
        <v>317</v>
      </c>
      <c r="G239" s="206"/>
      <c r="H239" s="206"/>
      <c r="I239" s="206"/>
      <c r="J239" s="164"/>
      <c r="K239" s="165"/>
      <c r="L239" s="164"/>
      <c r="M239" s="164"/>
      <c r="N239" s="164"/>
      <c r="O239" s="164"/>
      <c r="P239" s="164"/>
      <c r="Q239" s="164"/>
      <c r="R239" s="166"/>
      <c r="T239" s="167"/>
      <c r="U239" s="164"/>
      <c r="V239" s="164"/>
      <c r="W239" s="164"/>
      <c r="X239" s="164"/>
      <c r="Y239" s="164"/>
      <c r="Z239" s="164"/>
      <c r="AA239" s="168"/>
      <c r="AT239" s="169" t="s">
        <v>161</v>
      </c>
      <c r="AU239" s="169" t="s">
        <v>111</v>
      </c>
      <c r="AV239" s="162" t="s">
        <v>23</v>
      </c>
      <c r="AW239" s="162" t="s">
        <v>162</v>
      </c>
      <c r="AX239" s="162" t="s">
        <v>90</v>
      </c>
      <c r="AY239" s="169" t="s">
        <v>149</v>
      </c>
    </row>
    <row r="240" spans="2:65" s="144" customFormat="1" ht="22.5" customHeight="1" x14ac:dyDescent="0.25">
      <c r="B240" s="145"/>
      <c r="C240" s="146"/>
      <c r="D240" s="146"/>
      <c r="E240" s="147"/>
      <c r="F240" s="207" t="s">
        <v>318</v>
      </c>
      <c r="G240" s="207"/>
      <c r="H240" s="207"/>
      <c r="I240" s="207"/>
      <c r="J240" s="146"/>
      <c r="K240" s="148">
        <v>5</v>
      </c>
      <c r="L240" s="146"/>
      <c r="M240" s="146"/>
      <c r="N240" s="146"/>
      <c r="O240" s="146"/>
      <c r="P240" s="146"/>
      <c r="Q240" s="146"/>
      <c r="R240" s="149"/>
      <c r="T240" s="150"/>
      <c r="U240" s="146"/>
      <c r="V240" s="146"/>
      <c r="W240" s="146"/>
      <c r="X240" s="146"/>
      <c r="Y240" s="146"/>
      <c r="Z240" s="146"/>
      <c r="AA240" s="151"/>
      <c r="AT240" s="152" t="s">
        <v>161</v>
      </c>
      <c r="AU240" s="152" t="s">
        <v>111</v>
      </c>
      <c r="AV240" s="144" t="s">
        <v>111</v>
      </c>
      <c r="AW240" s="144" t="s">
        <v>162</v>
      </c>
      <c r="AX240" s="144" t="s">
        <v>90</v>
      </c>
      <c r="AY240" s="152" t="s">
        <v>149</v>
      </c>
    </row>
    <row r="241" spans="2:65" s="153" customFormat="1" ht="22.5" customHeight="1" x14ac:dyDescent="0.25">
      <c r="B241" s="154"/>
      <c r="C241" s="155"/>
      <c r="D241" s="155"/>
      <c r="E241" s="156"/>
      <c r="F241" s="205" t="s">
        <v>164</v>
      </c>
      <c r="G241" s="205"/>
      <c r="H241" s="205"/>
      <c r="I241" s="205"/>
      <c r="J241" s="155"/>
      <c r="K241" s="157">
        <v>5</v>
      </c>
      <c r="L241" s="155"/>
      <c r="M241" s="155"/>
      <c r="N241" s="155"/>
      <c r="O241" s="155"/>
      <c r="P241" s="155"/>
      <c r="Q241" s="155"/>
      <c r="R241" s="158"/>
      <c r="T241" s="159"/>
      <c r="U241" s="155"/>
      <c r="V241" s="155"/>
      <c r="W241" s="155"/>
      <c r="X241" s="155"/>
      <c r="Y241" s="155"/>
      <c r="Z241" s="155"/>
      <c r="AA241" s="160"/>
      <c r="AT241" s="161" t="s">
        <v>161</v>
      </c>
      <c r="AU241" s="161" t="s">
        <v>111</v>
      </c>
      <c r="AV241" s="153" t="s">
        <v>154</v>
      </c>
      <c r="AW241" s="153" t="s">
        <v>162</v>
      </c>
      <c r="AX241" s="153" t="s">
        <v>23</v>
      </c>
      <c r="AY241" s="161" t="s">
        <v>149</v>
      </c>
    </row>
    <row r="242" spans="2:65" s="24" customFormat="1" ht="31.5" customHeight="1" x14ac:dyDescent="0.25">
      <c r="B242" s="134"/>
      <c r="C242" s="135" t="s">
        <v>274</v>
      </c>
      <c r="D242" s="135" t="s">
        <v>150</v>
      </c>
      <c r="E242" s="136" t="s">
        <v>319</v>
      </c>
      <c r="F242" s="209" t="s">
        <v>320</v>
      </c>
      <c r="G242" s="209"/>
      <c r="H242" s="209"/>
      <c r="I242" s="209"/>
      <c r="J242" s="137" t="s">
        <v>179</v>
      </c>
      <c r="K242" s="138">
        <v>5</v>
      </c>
      <c r="L242" s="203"/>
      <c r="M242" s="203"/>
      <c r="N242" s="203"/>
      <c r="O242" s="203"/>
      <c r="P242" s="203"/>
      <c r="Q242" s="203"/>
      <c r="R242" s="139"/>
      <c r="T242" s="140"/>
      <c r="U242" s="35" t="s">
        <v>55</v>
      </c>
      <c r="V242" s="141">
        <v>1.3819999999999999</v>
      </c>
      <c r="W242" s="141">
        <f>V242*K242</f>
        <v>6.9099999999999993</v>
      </c>
      <c r="X242" s="141">
        <v>2.733E-2</v>
      </c>
      <c r="Y242" s="141">
        <f>X242*K242</f>
        <v>0.13664999999999999</v>
      </c>
      <c r="Z242" s="141">
        <v>0</v>
      </c>
      <c r="AA242" s="142">
        <f>Z242*K242</f>
        <v>0</v>
      </c>
      <c r="AR242" s="9" t="s">
        <v>234</v>
      </c>
      <c r="AT242" s="9" t="s">
        <v>150</v>
      </c>
      <c r="AU242" s="9" t="s">
        <v>111</v>
      </c>
      <c r="AY242" s="9" t="s">
        <v>149</v>
      </c>
      <c r="BE242" s="143">
        <f>IF(U242="základní",N242,0)</f>
        <v>0</v>
      </c>
      <c r="BF242" s="143">
        <f>IF(U242="snížená",N242,0)</f>
        <v>0</v>
      </c>
      <c r="BG242" s="143">
        <f>IF(U242="zákl. přenesená",N242,0)</f>
        <v>0</v>
      </c>
      <c r="BH242" s="143">
        <f>IF(U242="sníž. přenesená",N242,0)</f>
        <v>0</v>
      </c>
      <c r="BI242" s="143">
        <f>IF(U242="nulová",N242,0)</f>
        <v>0</v>
      </c>
      <c r="BJ242" s="9" t="s">
        <v>23</v>
      </c>
      <c r="BK242" s="143">
        <f>ROUND(L242*K242,2)</f>
        <v>0</v>
      </c>
      <c r="BL242" s="9" t="s">
        <v>234</v>
      </c>
      <c r="BM242" s="9" t="s">
        <v>321</v>
      </c>
    </row>
    <row r="243" spans="2:65" s="162" customFormat="1" ht="22.5" customHeight="1" x14ac:dyDescent="0.25">
      <c r="B243" s="163"/>
      <c r="C243" s="164"/>
      <c r="D243" s="164"/>
      <c r="E243" s="165"/>
      <c r="F243" s="206" t="s">
        <v>317</v>
      </c>
      <c r="G243" s="206"/>
      <c r="H243" s="206"/>
      <c r="I243" s="206"/>
      <c r="J243" s="164"/>
      <c r="K243" s="165"/>
      <c r="L243" s="164"/>
      <c r="M243" s="164"/>
      <c r="N243" s="164"/>
      <c r="O243" s="164"/>
      <c r="P243" s="164"/>
      <c r="Q243" s="164"/>
      <c r="R243" s="166"/>
      <c r="T243" s="167"/>
      <c r="U243" s="164"/>
      <c r="V243" s="164"/>
      <c r="W243" s="164"/>
      <c r="X243" s="164"/>
      <c r="Y243" s="164"/>
      <c r="Z243" s="164"/>
      <c r="AA243" s="168"/>
      <c r="AT243" s="169" t="s">
        <v>161</v>
      </c>
      <c r="AU243" s="169" t="s">
        <v>111</v>
      </c>
      <c r="AV243" s="162" t="s">
        <v>23</v>
      </c>
      <c r="AW243" s="162" t="s">
        <v>162</v>
      </c>
      <c r="AX243" s="162" t="s">
        <v>90</v>
      </c>
      <c r="AY243" s="169" t="s">
        <v>149</v>
      </c>
    </row>
    <row r="244" spans="2:65" s="144" customFormat="1" ht="22.5" customHeight="1" x14ac:dyDescent="0.25">
      <c r="B244" s="145"/>
      <c r="C244" s="146"/>
      <c r="D244" s="146"/>
      <c r="E244" s="147"/>
      <c r="F244" s="207" t="s">
        <v>318</v>
      </c>
      <c r="G244" s="207"/>
      <c r="H244" s="207"/>
      <c r="I244" s="207"/>
      <c r="J244" s="146"/>
      <c r="K244" s="148">
        <v>5</v>
      </c>
      <c r="L244" s="146"/>
      <c r="M244" s="146"/>
      <c r="N244" s="146"/>
      <c r="O244" s="146"/>
      <c r="P244" s="146"/>
      <c r="Q244" s="146"/>
      <c r="R244" s="149"/>
      <c r="T244" s="150"/>
      <c r="U244" s="146"/>
      <c r="V244" s="146"/>
      <c r="W244" s="146"/>
      <c r="X244" s="146"/>
      <c r="Y244" s="146"/>
      <c r="Z244" s="146"/>
      <c r="AA244" s="151"/>
      <c r="AT244" s="152" t="s">
        <v>161</v>
      </c>
      <c r="AU244" s="152" t="s">
        <v>111</v>
      </c>
      <c r="AV244" s="144" t="s">
        <v>111</v>
      </c>
      <c r="AW244" s="144" t="s">
        <v>162</v>
      </c>
      <c r="AX244" s="144" t="s">
        <v>90</v>
      </c>
      <c r="AY244" s="152" t="s">
        <v>149</v>
      </c>
    </row>
    <row r="245" spans="2:65" s="153" customFormat="1" ht="22.5" customHeight="1" x14ac:dyDescent="0.25">
      <c r="B245" s="154"/>
      <c r="C245" s="155"/>
      <c r="D245" s="155"/>
      <c r="E245" s="156"/>
      <c r="F245" s="205" t="s">
        <v>164</v>
      </c>
      <c r="G245" s="205"/>
      <c r="H245" s="205"/>
      <c r="I245" s="205"/>
      <c r="J245" s="155"/>
      <c r="K245" s="157">
        <v>5</v>
      </c>
      <c r="L245" s="155"/>
      <c r="M245" s="155"/>
      <c r="N245" s="155"/>
      <c r="O245" s="155"/>
      <c r="P245" s="155"/>
      <c r="Q245" s="155"/>
      <c r="R245" s="158"/>
      <c r="T245" s="159"/>
      <c r="U245" s="155"/>
      <c r="V245" s="155"/>
      <c r="W245" s="155"/>
      <c r="X245" s="155"/>
      <c r="Y245" s="155"/>
      <c r="Z245" s="155"/>
      <c r="AA245" s="160"/>
      <c r="AT245" s="161" t="s">
        <v>161</v>
      </c>
      <c r="AU245" s="161" t="s">
        <v>111</v>
      </c>
      <c r="AV245" s="153" t="s">
        <v>154</v>
      </c>
      <c r="AW245" s="153" t="s">
        <v>162</v>
      </c>
      <c r="AX245" s="153" t="s">
        <v>23</v>
      </c>
      <c r="AY245" s="161" t="s">
        <v>149</v>
      </c>
    </row>
    <row r="246" spans="2:65" s="24" customFormat="1" ht="31.5" customHeight="1" x14ac:dyDescent="0.25">
      <c r="B246" s="134"/>
      <c r="C246" s="135" t="s">
        <v>322</v>
      </c>
      <c r="D246" s="135" t="s">
        <v>150</v>
      </c>
      <c r="E246" s="136" t="s">
        <v>323</v>
      </c>
      <c r="F246" s="209" t="s">
        <v>324</v>
      </c>
      <c r="G246" s="209"/>
      <c r="H246" s="209"/>
      <c r="I246" s="209"/>
      <c r="J246" s="137" t="s">
        <v>179</v>
      </c>
      <c r="K246" s="138">
        <v>5</v>
      </c>
      <c r="L246" s="203"/>
      <c r="M246" s="203"/>
      <c r="N246" s="203"/>
      <c r="O246" s="203"/>
      <c r="P246" s="203"/>
      <c r="Q246" s="203"/>
      <c r="R246" s="139"/>
      <c r="T246" s="140"/>
      <c r="U246" s="35" t="s">
        <v>55</v>
      </c>
      <c r="V246" s="141">
        <v>0.47599999999999998</v>
      </c>
      <c r="W246" s="141">
        <f>V246*K246</f>
        <v>2.38</v>
      </c>
      <c r="X246" s="141">
        <v>0</v>
      </c>
      <c r="Y246" s="141">
        <f>X246*K246</f>
        <v>0</v>
      </c>
      <c r="Z246" s="141">
        <v>0</v>
      </c>
      <c r="AA246" s="142">
        <f>Z246*K246</f>
        <v>0</v>
      </c>
      <c r="AR246" s="9" t="s">
        <v>234</v>
      </c>
      <c r="AT246" s="9" t="s">
        <v>150</v>
      </c>
      <c r="AU246" s="9" t="s">
        <v>111</v>
      </c>
      <c r="AY246" s="9" t="s">
        <v>149</v>
      </c>
      <c r="BE246" s="143">
        <f>IF(U246="základní",N246,0)</f>
        <v>0</v>
      </c>
      <c r="BF246" s="143">
        <f>IF(U246="snížená",N246,0)</f>
        <v>0</v>
      </c>
      <c r="BG246" s="143">
        <f>IF(U246="zákl. přenesená",N246,0)</f>
        <v>0</v>
      </c>
      <c r="BH246" s="143">
        <f>IF(U246="sníž. přenesená",N246,0)</f>
        <v>0</v>
      </c>
      <c r="BI246" s="143">
        <f>IF(U246="nulová",N246,0)</f>
        <v>0</v>
      </c>
      <c r="BJ246" s="9" t="s">
        <v>23</v>
      </c>
      <c r="BK246" s="143">
        <f>ROUND(L246*K246,2)</f>
        <v>0</v>
      </c>
      <c r="BL246" s="9" t="s">
        <v>234</v>
      </c>
      <c r="BM246" s="9" t="s">
        <v>325</v>
      </c>
    </row>
    <row r="247" spans="2:65" s="162" customFormat="1" ht="22.5" customHeight="1" x14ac:dyDescent="0.25">
      <c r="B247" s="163"/>
      <c r="C247" s="164"/>
      <c r="D247" s="164"/>
      <c r="E247" s="165"/>
      <c r="F247" s="206" t="s">
        <v>317</v>
      </c>
      <c r="G247" s="206"/>
      <c r="H247" s="206"/>
      <c r="I247" s="206"/>
      <c r="J247" s="164"/>
      <c r="K247" s="165"/>
      <c r="L247" s="164"/>
      <c r="M247" s="164"/>
      <c r="N247" s="164"/>
      <c r="O247" s="164"/>
      <c r="P247" s="164"/>
      <c r="Q247" s="164"/>
      <c r="R247" s="166"/>
      <c r="T247" s="167"/>
      <c r="U247" s="164"/>
      <c r="V247" s="164"/>
      <c r="W247" s="164"/>
      <c r="X247" s="164"/>
      <c r="Y247" s="164"/>
      <c r="Z247" s="164"/>
      <c r="AA247" s="168"/>
      <c r="AT247" s="169" t="s">
        <v>161</v>
      </c>
      <c r="AU247" s="169" t="s">
        <v>111</v>
      </c>
      <c r="AV247" s="162" t="s">
        <v>23</v>
      </c>
      <c r="AW247" s="162" t="s">
        <v>162</v>
      </c>
      <c r="AX247" s="162" t="s">
        <v>90</v>
      </c>
      <c r="AY247" s="169" t="s">
        <v>149</v>
      </c>
    </row>
    <row r="248" spans="2:65" s="144" customFormat="1" ht="22.5" customHeight="1" x14ac:dyDescent="0.25">
      <c r="B248" s="145"/>
      <c r="C248" s="146"/>
      <c r="D248" s="146"/>
      <c r="E248" s="147"/>
      <c r="F248" s="207" t="s">
        <v>318</v>
      </c>
      <c r="G248" s="207"/>
      <c r="H248" s="207"/>
      <c r="I248" s="207"/>
      <c r="J248" s="146"/>
      <c r="K248" s="148">
        <v>5</v>
      </c>
      <c r="L248" s="146"/>
      <c r="M248" s="146"/>
      <c r="N248" s="146"/>
      <c r="O248" s="146"/>
      <c r="P248" s="146"/>
      <c r="Q248" s="146"/>
      <c r="R248" s="149"/>
      <c r="T248" s="150"/>
      <c r="U248" s="146"/>
      <c r="V248" s="146"/>
      <c r="W248" s="146"/>
      <c r="X248" s="146"/>
      <c r="Y248" s="146"/>
      <c r="Z248" s="146"/>
      <c r="AA248" s="151"/>
      <c r="AT248" s="152" t="s">
        <v>161</v>
      </c>
      <c r="AU248" s="152" t="s">
        <v>111</v>
      </c>
      <c r="AV248" s="144" t="s">
        <v>111</v>
      </c>
      <c r="AW248" s="144" t="s">
        <v>162</v>
      </c>
      <c r="AX248" s="144" t="s">
        <v>90</v>
      </c>
      <c r="AY248" s="152" t="s">
        <v>149</v>
      </c>
    </row>
    <row r="249" spans="2:65" s="153" customFormat="1" ht="22.5" customHeight="1" x14ac:dyDescent="0.25">
      <c r="B249" s="154"/>
      <c r="C249" s="155"/>
      <c r="D249" s="155"/>
      <c r="E249" s="156"/>
      <c r="F249" s="205" t="s">
        <v>164</v>
      </c>
      <c r="G249" s="205"/>
      <c r="H249" s="205"/>
      <c r="I249" s="205"/>
      <c r="J249" s="155"/>
      <c r="K249" s="157">
        <v>5</v>
      </c>
      <c r="L249" s="155"/>
      <c r="M249" s="155"/>
      <c r="N249" s="155"/>
      <c r="O249" s="155"/>
      <c r="P249" s="155"/>
      <c r="Q249" s="155"/>
      <c r="R249" s="158"/>
      <c r="T249" s="159"/>
      <c r="U249" s="155"/>
      <c r="V249" s="155"/>
      <c r="W249" s="155"/>
      <c r="X249" s="155"/>
      <c r="Y249" s="155"/>
      <c r="Z249" s="155"/>
      <c r="AA249" s="160"/>
      <c r="AT249" s="161" t="s">
        <v>161</v>
      </c>
      <c r="AU249" s="161" t="s">
        <v>111</v>
      </c>
      <c r="AV249" s="153" t="s">
        <v>154</v>
      </c>
      <c r="AW249" s="153" t="s">
        <v>162</v>
      </c>
      <c r="AX249" s="153" t="s">
        <v>23</v>
      </c>
      <c r="AY249" s="161" t="s">
        <v>149</v>
      </c>
    </row>
    <row r="250" spans="2:65" s="24" customFormat="1" ht="31.5" customHeight="1" x14ac:dyDescent="0.25">
      <c r="B250" s="134"/>
      <c r="C250" s="135" t="s">
        <v>326</v>
      </c>
      <c r="D250" s="135" t="s">
        <v>150</v>
      </c>
      <c r="E250" s="136" t="s">
        <v>327</v>
      </c>
      <c r="F250" s="209" t="s">
        <v>328</v>
      </c>
      <c r="G250" s="209"/>
      <c r="H250" s="209"/>
      <c r="I250" s="209"/>
      <c r="J250" s="137" t="s">
        <v>329</v>
      </c>
      <c r="K250" s="138">
        <v>264.89400000000001</v>
      </c>
      <c r="L250" s="203"/>
      <c r="M250" s="203"/>
      <c r="N250" s="203"/>
      <c r="O250" s="203"/>
      <c r="P250" s="203"/>
      <c r="Q250" s="203"/>
      <c r="R250" s="139"/>
      <c r="T250" s="140"/>
      <c r="U250" s="35" t="s">
        <v>55</v>
      </c>
      <c r="V250" s="141">
        <v>0</v>
      </c>
      <c r="W250" s="141">
        <f t="shared" ref="W250:W251" si="29">V250*K250</f>
        <v>0</v>
      </c>
      <c r="X250" s="141">
        <v>0</v>
      </c>
      <c r="Y250" s="141">
        <f t="shared" ref="Y250:Y251" si="30">X250*K250</f>
        <v>0</v>
      </c>
      <c r="Z250" s="141">
        <v>0</v>
      </c>
      <c r="AA250" s="142">
        <f t="shared" ref="AA250:AA251" si="31">Z250*K250</f>
        <v>0</v>
      </c>
      <c r="AR250" s="9" t="s">
        <v>234</v>
      </c>
      <c r="AT250" s="9" t="s">
        <v>150</v>
      </c>
      <c r="AU250" s="9" t="s">
        <v>111</v>
      </c>
      <c r="AY250" s="9" t="s">
        <v>149</v>
      </c>
      <c r="BE250" s="143">
        <f t="shared" ref="BE250:BE251" si="32">IF(U250="základní",N250,0)</f>
        <v>0</v>
      </c>
      <c r="BF250" s="143">
        <f t="shared" ref="BF250:BF251" si="33">IF(U250="snížená",N250,0)</f>
        <v>0</v>
      </c>
      <c r="BG250" s="143">
        <f t="shared" ref="BG250:BG251" si="34">IF(U250="zákl. přenesená",N250,0)</f>
        <v>0</v>
      </c>
      <c r="BH250" s="143">
        <f t="shared" ref="BH250:BH251" si="35">IF(U250="sníž. přenesená",N250,0)</f>
        <v>0</v>
      </c>
      <c r="BI250" s="143">
        <f t="shared" ref="BI250:BI251" si="36">IF(U250="nulová",N250,0)</f>
        <v>0</v>
      </c>
      <c r="BJ250" s="9" t="s">
        <v>23</v>
      </c>
      <c r="BK250" s="143">
        <f t="shared" ref="BK250:BK251" si="37">ROUND(L250*K250,2)</f>
        <v>0</v>
      </c>
      <c r="BL250" s="9" t="s">
        <v>234</v>
      </c>
      <c r="BM250" s="9" t="s">
        <v>330</v>
      </c>
    </row>
    <row r="251" spans="2:65" s="24" customFormat="1" ht="31.5" customHeight="1" x14ac:dyDescent="0.25">
      <c r="B251" s="134"/>
      <c r="C251" s="135" t="s">
        <v>331</v>
      </c>
      <c r="D251" s="135" t="s">
        <v>150</v>
      </c>
      <c r="E251" s="136" t="s">
        <v>332</v>
      </c>
      <c r="F251" s="209" t="s">
        <v>333</v>
      </c>
      <c r="G251" s="209"/>
      <c r="H251" s="209"/>
      <c r="I251" s="209"/>
      <c r="J251" s="137" t="s">
        <v>329</v>
      </c>
      <c r="K251" s="138">
        <v>264.89400000000001</v>
      </c>
      <c r="L251" s="203"/>
      <c r="M251" s="203"/>
      <c r="N251" s="203"/>
      <c r="O251" s="203"/>
      <c r="P251" s="203"/>
      <c r="Q251" s="203"/>
      <c r="R251" s="139"/>
      <c r="T251" s="140"/>
      <c r="U251" s="35" t="s">
        <v>55</v>
      </c>
      <c r="V251" s="141">
        <v>0</v>
      </c>
      <c r="W251" s="141">
        <f t="shared" si="29"/>
        <v>0</v>
      </c>
      <c r="X251" s="141">
        <v>0</v>
      </c>
      <c r="Y251" s="141">
        <f t="shared" si="30"/>
        <v>0</v>
      </c>
      <c r="Z251" s="141">
        <v>0</v>
      </c>
      <c r="AA251" s="142">
        <f t="shared" si="31"/>
        <v>0</v>
      </c>
      <c r="AR251" s="9" t="s">
        <v>234</v>
      </c>
      <c r="AT251" s="9" t="s">
        <v>150</v>
      </c>
      <c r="AU251" s="9" t="s">
        <v>111</v>
      </c>
      <c r="AY251" s="9" t="s">
        <v>149</v>
      </c>
      <c r="BE251" s="143">
        <f t="shared" si="32"/>
        <v>0</v>
      </c>
      <c r="BF251" s="143">
        <f t="shared" si="33"/>
        <v>0</v>
      </c>
      <c r="BG251" s="143">
        <f t="shared" si="34"/>
        <v>0</v>
      </c>
      <c r="BH251" s="143">
        <f t="shared" si="35"/>
        <v>0</v>
      </c>
      <c r="BI251" s="143">
        <f t="shared" si="36"/>
        <v>0</v>
      </c>
      <c r="BJ251" s="9" t="s">
        <v>23</v>
      </c>
      <c r="BK251" s="143">
        <f t="shared" si="37"/>
        <v>0</v>
      </c>
      <c r="BL251" s="9" t="s">
        <v>234</v>
      </c>
      <c r="BM251" s="9" t="s">
        <v>334</v>
      </c>
    </row>
    <row r="252" spans="2:65" s="122" customFormat="1" ht="29.85" customHeight="1" x14ac:dyDescent="0.3">
      <c r="B252" s="123"/>
      <c r="C252" s="124"/>
      <c r="D252" s="133" t="s">
        <v>129</v>
      </c>
      <c r="E252" s="133"/>
      <c r="F252" s="133"/>
      <c r="G252" s="133"/>
      <c r="H252" s="133"/>
      <c r="I252" s="133"/>
      <c r="J252" s="133"/>
      <c r="K252" s="133"/>
      <c r="L252" s="133"/>
      <c r="M252" s="133"/>
      <c r="N252" s="211"/>
      <c r="O252" s="211"/>
      <c r="P252" s="211"/>
      <c r="Q252" s="211"/>
      <c r="R252" s="126"/>
      <c r="T252" s="127"/>
      <c r="U252" s="124"/>
      <c r="V252" s="124"/>
      <c r="W252" s="128">
        <f>SUM(W253:W258)</f>
        <v>0.57254999999999989</v>
      </c>
      <c r="X252" s="124"/>
      <c r="Y252" s="128">
        <f>SUM(Y253:Y258)</f>
        <v>4.2734999999999995E-3</v>
      </c>
      <c r="Z252" s="124"/>
      <c r="AA252" s="129">
        <f>SUM(AA253:AA258)</f>
        <v>0</v>
      </c>
      <c r="AR252" s="130" t="s">
        <v>111</v>
      </c>
      <c r="AT252" s="131" t="s">
        <v>89</v>
      </c>
      <c r="AU252" s="131" t="s">
        <v>23</v>
      </c>
      <c r="AY252" s="130" t="s">
        <v>149</v>
      </c>
      <c r="BK252" s="132">
        <f>SUM(BK253:BK258)</f>
        <v>0</v>
      </c>
    </row>
    <row r="253" spans="2:65" s="24" customFormat="1" ht="31.5" customHeight="1" x14ac:dyDescent="0.25">
      <c r="B253" s="134"/>
      <c r="C253" s="135" t="s">
        <v>335</v>
      </c>
      <c r="D253" s="135" t="s">
        <v>150</v>
      </c>
      <c r="E253" s="136" t="s">
        <v>336</v>
      </c>
      <c r="F253" s="209" t="s">
        <v>337</v>
      </c>
      <c r="G253" s="209"/>
      <c r="H253" s="209"/>
      <c r="I253" s="209"/>
      <c r="J253" s="137" t="s">
        <v>179</v>
      </c>
      <c r="K253" s="138">
        <v>1.65</v>
      </c>
      <c r="L253" s="203"/>
      <c r="M253" s="203"/>
      <c r="N253" s="203"/>
      <c r="O253" s="203"/>
      <c r="P253" s="203"/>
      <c r="Q253" s="203"/>
      <c r="R253" s="139"/>
      <c r="T253" s="140"/>
      <c r="U253" s="35" t="s">
        <v>55</v>
      </c>
      <c r="V253" s="141">
        <v>0.34699999999999998</v>
      </c>
      <c r="W253" s="141">
        <f>V253*K253</f>
        <v>0.57254999999999989</v>
      </c>
      <c r="X253" s="141">
        <v>2.5899999999999999E-3</v>
      </c>
      <c r="Y253" s="141">
        <f>X253*K253</f>
        <v>4.2734999999999995E-3</v>
      </c>
      <c r="Z253" s="141">
        <v>0</v>
      </c>
      <c r="AA253" s="142">
        <f>Z253*K253</f>
        <v>0</v>
      </c>
      <c r="AR253" s="9" t="s">
        <v>234</v>
      </c>
      <c r="AT253" s="9" t="s">
        <v>150</v>
      </c>
      <c r="AU253" s="9" t="s">
        <v>111</v>
      </c>
      <c r="AY253" s="9" t="s">
        <v>149</v>
      </c>
      <c r="BE253" s="143">
        <f>IF(U253="základní",N253,0)</f>
        <v>0</v>
      </c>
      <c r="BF253" s="143">
        <f>IF(U253="snížená",N253,0)</f>
        <v>0</v>
      </c>
      <c r="BG253" s="143">
        <f>IF(U253="zákl. přenesená",N253,0)</f>
        <v>0</v>
      </c>
      <c r="BH253" s="143">
        <f>IF(U253="sníž. přenesená",N253,0)</f>
        <v>0</v>
      </c>
      <c r="BI253" s="143">
        <f>IF(U253="nulová",N253,0)</f>
        <v>0</v>
      </c>
      <c r="BJ253" s="9" t="s">
        <v>23</v>
      </c>
      <c r="BK253" s="143">
        <f>ROUND(L253*K253,2)</f>
        <v>0</v>
      </c>
      <c r="BL253" s="9" t="s">
        <v>234</v>
      </c>
      <c r="BM253" s="9" t="s">
        <v>338</v>
      </c>
    </row>
    <row r="254" spans="2:65" s="144" customFormat="1" ht="22.5" customHeight="1" x14ac:dyDescent="0.25">
      <c r="B254" s="145"/>
      <c r="C254" s="146"/>
      <c r="D254" s="146"/>
      <c r="E254" s="147"/>
      <c r="F254" s="204" t="s">
        <v>339</v>
      </c>
      <c r="G254" s="204"/>
      <c r="H254" s="204"/>
      <c r="I254" s="204"/>
      <c r="J254" s="146"/>
      <c r="K254" s="148">
        <v>0.6</v>
      </c>
      <c r="L254" s="146"/>
      <c r="M254" s="146"/>
      <c r="N254" s="146"/>
      <c r="O254" s="146"/>
      <c r="P254" s="146"/>
      <c r="Q254" s="146"/>
      <c r="R254" s="149"/>
      <c r="T254" s="150"/>
      <c r="U254" s="146"/>
      <c r="V254" s="146"/>
      <c r="W254" s="146"/>
      <c r="X254" s="146"/>
      <c r="Y254" s="146"/>
      <c r="Z254" s="146"/>
      <c r="AA254" s="151"/>
      <c r="AT254" s="152" t="s">
        <v>161</v>
      </c>
      <c r="AU254" s="152" t="s">
        <v>111</v>
      </c>
      <c r="AV254" s="144" t="s">
        <v>111</v>
      </c>
      <c r="AW254" s="144" t="s">
        <v>162</v>
      </c>
      <c r="AX254" s="144" t="s">
        <v>90</v>
      </c>
      <c r="AY254" s="152" t="s">
        <v>149</v>
      </c>
    </row>
    <row r="255" spans="2:65" s="144" customFormat="1" ht="22.5" customHeight="1" x14ac:dyDescent="0.25">
      <c r="B255" s="145"/>
      <c r="C255" s="146"/>
      <c r="D255" s="146"/>
      <c r="E255" s="147"/>
      <c r="F255" s="207" t="s">
        <v>340</v>
      </c>
      <c r="G255" s="207"/>
      <c r="H255" s="207"/>
      <c r="I255" s="207"/>
      <c r="J255" s="146"/>
      <c r="K255" s="148">
        <v>1.05</v>
      </c>
      <c r="L255" s="146"/>
      <c r="M255" s="146"/>
      <c r="N255" s="146"/>
      <c r="O255" s="146"/>
      <c r="P255" s="146"/>
      <c r="Q255" s="146"/>
      <c r="R255" s="149"/>
      <c r="T255" s="150"/>
      <c r="U255" s="146"/>
      <c r="V255" s="146"/>
      <c r="W255" s="146"/>
      <c r="X255" s="146"/>
      <c r="Y255" s="146"/>
      <c r="Z255" s="146"/>
      <c r="AA255" s="151"/>
      <c r="AT255" s="152" t="s">
        <v>161</v>
      </c>
      <c r="AU255" s="152" t="s">
        <v>111</v>
      </c>
      <c r="AV255" s="144" t="s">
        <v>111</v>
      </c>
      <c r="AW255" s="144" t="s">
        <v>162</v>
      </c>
      <c r="AX255" s="144" t="s">
        <v>90</v>
      </c>
      <c r="AY255" s="152" t="s">
        <v>149</v>
      </c>
    </row>
    <row r="256" spans="2:65" s="153" customFormat="1" ht="22.5" customHeight="1" x14ac:dyDescent="0.25">
      <c r="B256" s="154"/>
      <c r="C256" s="155"/>
      <c r="D256" s="155"/>
      <c r="E256" s="156"/>
      <c r="F256" s="205" t="s">
        <v>164</v>
      </c>
      <c r="G256" s="205"/>
      <c r="H256" s="205"/>
      <c r="I256" s="205"/>
      <c r="J256" s="155"/>
      <c r="K256" s="157">
        <v>1.65</v>
      </c>
      <c r="L256" s="155"/>
      <c r="M256" s="155"/>
      <c r="N256" s="155"/>
      <c r="O256" s="155"/>
      <c r="P256" s="155"/>
      <c r="Q256" s="155"/>
      <c r="R256" s="158"/>
      <c r="T256" s="159"/>
      <c r="U256" s="155"/>
      <c r="V256" s="155"/>
      <c r="W256" s="155"/>
      <c r="X256" s="155"/>
      <c r="Y256" s="155"/>
      <c r="Z256" s="155"/>
      <c r="AA256" s="160"/>
      <c r="AT256" s="161" t="s">
        <v>161</v>
      </c>
      <c r="AU256" s="161" t="s">
        <v>111</v>
      </c>
      <c r="AV256" s="153" t="s">
        <v>154</v>
      </c>
      <c r="AW256" s="153" t="s">
        <v>162</v>
      </c>
      <c r="AX256" s="153" t="s">
        <v>23</v>
      </c>
      <c r="AY256" s="161" t="s">
        <v>149</v>
      </c>
    </row>
    <row r="257" spans="2:65" s="24" customFormat="1" ht="31.5" customHeight="1" x14ac:dyDescent="0.25">
      <c r="B257" s="134"/>
      <c r="C257" s="135" t="s">
        <v>341</v>
      </c>
      <c r="D257" s="135" t="s">
        <v>150</v>
      </c>
      <c r="E257" s="136" t="s">
        <v>342</v>
      </c>
      <c r="F257" s="209" t="s">
        <v>343</v>
      </c>
      <c r="G257" s="209"/>
      <c r="H257" s="209"/>
      <c r="I257" s="209"/>
      <c r="J257" s="137" t="s">
        <v>329</v>
      </c>
      <c r="K257" s="138">
        <v>10.478</v>
      </c>
      <c r="L257" s="203"/>
      <c r="M257" s="203"/>
      <c r="N257" s="203"/>
      <c r="O257" s="203"/>
      <c r="P257" s="203"/>
      <c r="Q257" s="203"/>
      <c r="R257" s="139"/>
      <c r="T257" s="140"/>
      <c r="U257" s="35" t="s">
        <v>55</v>
      </c>
      <c r="V257" s="141">
        <v>0</v>
      </c>
      <c r="W257" s="141">
        <f t="shared" ref="W257:W258" si="38">V257*K257</f>
        <v>0</v>
      </c>
      <c r="X257" s="141">
        <v>0</v>
      </c>
      <c r="Y257" s="141">
        <f t="shared" ref="Y257:Y258" si="39">X257*K257</f>
        <v>0</v>
      </c>
      <c r="Z257" s="141">
        <v>0</v>
      </c>
      <c r="AA257" s="142">
        <f t="shared" ref="AA257:AA258" si="40">Z257*K257</f>
        <v>0</v>
      </c>
      <c r="AR257" s="9" t="s">
        <v>234</v>
      </c>
      <c r="AT257" s="9" t="s">
        <v>150</v>
      </c>
      <c r="AU257" s="9" t="s">
        <v>111</v>
      </c>
      <c r="AY257" s="9" t="s">
        <v>149</v>
      </c>
      <c r="BE257" s="143">
        <f t="shared" ref="BE257:BE258" si="41">IF(U257="základní",N257,0)</f>
        <v>0</v>
      </c>
      <c r="BF257" s="143">
        <f t="shared" ref="BF257:BF258" si="42">IF(U257="snížená",N257,0)</f>
        <v>0</v>
      </c>
      <c r="BG257" s="143">
        <f t="shared" ref="BG257:BG258" si="43">IF(U257="zákl. přenesená",N257,0)</f>
        <v>0</v>
      </c>
      <c r="BH257" s="143">
        <f t="shared" ref="BH257:BH258" si="44">IF(U257="sníž. přenesená",N257,0)</f>
        <v>0</v>
      </c>
      <c r="BI257" s="143">
        <f t="shared" ref="BI257:BI258" si="45">IF(U257="nulová",N257,0)</f>
        <v>0</v>
      </c>
      <c r="BJ257" s="9" t="s">
        <v>23</v>
      </c>
      <c r="BK257" s="143">
        <f t="shared" ref="BK257:BK258" si="46">ROUND(L257*K257,2)</f>
        <v>0</v>
      </c>
      <c r="BL257" s="9" t="s">
        <v>234</v>
      </c>
      <c r="BM257" s="9" t="s">
        <v>344</v>
      </c>
    </row>
    <row r="258" spans="2:65" s="24" customFormat="1" ht="31.5" customHeight="1" x14ac:dyDescent="0.25">
      <c r="B258" s="134"/>
      <c r="C258" s="135" t="s">
        <v>345</v>
      </c>
      <c r="D258" s="135" t="s">
        <v>150</v>
      </c>
      <c r="E258" s="136" t="s">
        <v>346</v>
      </c>
      <c r="F258" s="209" t="s">
        <v>347</v>
      </c>
      <c r="G258" s="209"/>
      <c r="H258" s="209"/>
      <c r="I258" s="209"/>
      <c r="J258" s="137" t="s">
        <v>329</v>
      </c>
      <c r="K258" s="138">
        <v>10.478</v>
      </c>
      <c r="L258" s="203"/>
      <c r="M258" s="203"/>
      <c r="N258" s="203"/>
      <c r="O258" s="203"/>
      <c r="P258" s="203"/>
      <c r="Q258" s="203"/>
      <c r="R258" s="139"/>
      <c r="T258" s="140"/>
      <c r="U258" s="35" t="s">
        <v>55</v>
      </c>
      <c r="V258" s="141">
        <v>0</v>
      </c>
      <c r="W258" s="141">
        <f t="shared" si="38"/>
        <v>0</v>
      </c>
      <c r="X258" s="141">
        <v>0</v>
      </c>
      <c r="Y258" s="141">
        <f t="shared" si="39"/>
        <v>0</v>
      </c>
      <c r="Z258" s="141">
        <v>0</v>
      </c>
      <c r="AA258" s="142">
        <f t="shared" si="40"/>
        <v>0</v>
      </c>
      <c r="AR258" s="9" t="s">
        <v>234</v>
      </c>
      <c r="AT258" s="9" t="s">
        <v>150</v>
      </c>
      <c r="AU258" s="9" t="s">
        <v>111</v>
      </c>
      <c r="AY258" s="9" t="s">
        <v>149</v>
      </c>
      <c r="BE258" s="143">
        <f t="shared" si="41"/>
        <v>0</v>
      </c>
      <c r="BF258" s="143">
        <f t="shared" si="42"/>
        <v>0</v>
      </c>
      <c r="BG258" s="143">
        <f t="shared" si="43"/>
        <v>0</v>
      </c>
      <c r="BH258" s="143">
        <f t="shared" si="44"/>
        <v>0</v>
      </c>
      <c r="BI258" s="143">
        <f t="shared" si="45"/>
        <v>0</v>
      </c>
      <c r="BJ258" s="9" t="s">
        <v>23</v>
      </c>
      <c r="BK258" s="143">
        <f t="shared" si="46"/>
        <v>0</v>
      </c>
      <c r="BL258" s="9" t="s">
        <v>234</v>
      </c>
      <c r="BM258" s="9" t="s">
        <v>348</v>
      </c>
    </row>
    <row r="259" spans="2:65" s="122" customFormat="1" ht="29.85" customHeight="1" x14ac:dyDescent="0.3">
      <c r="B259" s="123"/>
      <c r="C259" s="124"/>
      <c r="D259" s="133" t="s">
        <v>130</v>
      </c>
      <c r="E259" s="133"/>
      <c r="F259" s="133"/>
      <c r="G259" s="133"/>
      <c r="H259" s="133"/>
      <c r="I259" s="133"/>
      <c r="J259" s="133"/>
      <c r="K259" s="133"/>
      <c r="L259" s="133"/>
      <c r="M259" s="133"/>
      <c r="N259" s="211"/>
      <c r="O259" s="211"/>
      <c r="P259" s="211"/>
      <c r="Q259" s="211"/>
      <c r="R259" s="126"/>
      <c r="T259" s="127"/>
      <c r="U259" s="124"/>
      <c r="V259" s="124"/>
      <c r="W259" s="128">
        <f>SUM(W260:W277)</f>
        <v>6.8280000000000003</v>
      </c>
      <c r="X259" s="124"/>
      <c r="Y259" s="128">
        <f>SUM(Y260:Y277)</f>
        <v>1.0399999999999999E-3</v>
      </c>
      <c r="Z259" s="124"/>
      <c r="AA259" s="129">
        <f>SUM(AA260:AA277)</f>
        <v>0</v>
      </c>
      <c r="AR259" s="130" t="s">
        <v>111</v>
      </c>
      <c r="AT259" s="131" t="s">
        <v>89</v>
      </c>
      <c r="AU259" s="131" t="s">
        <v>23</v>
      </c>
      <c r="AY259" s="130" t="s">
        <v>149</v>
      </c>
      <c r="BK259" s="132">
        <f>SUM(BK260:BK277)</f>
        <v>0</v>
      </c>
    </row>
    <row r="260" spans="2:65" s="24" customFormat="1" ht="44.25" customHeight="1" x14ac:dyDescent="0.25">
      <c r="B260" s="134"/>
      <c r="C260" s="135" t="s">
        <v>349</v>
      </c>
      <c r="D260" s="135" t="s">
        <v>150</v>
      </c>
      <c r="E260" s="136" t="s">
        <v>350</v>
      </c>
      <c r="F260" s="209" t="s">
        <v>351</v>
      </c>
      <c r="G260" s="209"/>
      <c r="H260" s="209"/>
      <c r="I260" s="209"/>
      <c r="J260" s="137" t="s">
        <v>352</v>
      </c>
      <c r="K260" s="138">
        <v>1</v>
      </c>
      <c r="L260" s="203"/>
      <c r="M260" s="203"/>
      <c r="N260" s="203"/>
      <c r="O260" s="203"/>
      <c r="P260" s="203"/>
      <c r="Q260" s="203"/>
      <c r="R260" s="139"/>
      <c r="T260" s="140"/>
      <c r="U260" s="35" t="s">
        <v>55</v>
      </c>
      <c r="V260" s="141">
        <v>1.7070000000000001</v>
      </c>
      <c r="W260" s="141">
        <f>V260*K260</f>
        <v>1.7070000000000001</v>
      </c>
      <c r="X260" s="141">
        <v>2.5999999999999998E-4</v>
      </c>
      <c r="Y260" s="141">
        <f>X260*K260</f>
        <v>2.5999999999999998E-4</v>
      </c>
      <c r="Z260" s="141">
        <v>0</v>
      </c>
      <c r="AA260" s="142">
        <f>Z260*K260</f>
        <v>0</v>
      </c>
      <c r="AR260" s="9" t="s">
        <v>234</v>
      </c>
      <c r="AT260" s="9" t="s">
        <v>150</v>
      </c>
      <c r="AU260" s="9" t="s">
        <v>111</v>
      </c>
      <c r="AY260" s="9" t="s">
        <v>149</v>
      </c>
      <c r="BE260" s="143">
        <f>IF(U260="základní",N260,0)</f>
        <v>0</v>
      </c>
      <c r="BF260" s="143">
        <f>IF(U260="snížená",N260,0)</f>
        <v>0</v>
      </c>
      <c r="BG260" s="143">
        <f>IF(U260="zákl. přenesená",N260,0)</f>
        <v>0</v>
      </c>
      <c r="BH260" s="143">
        <f>IF(U260="sníž. přenesená",N260,0)</f>
        <v>0</v>
      </c>
      <c r="BI260" s="143">
        <f>IF(U260="nulová",N260,0)</f>
        <v>0</v>
      </c>
      <c r="BJ260" s="9" t="s">
        <v>23</v>
      </c>
      <c r="BK260" s="143">
        <f>ROUND(L260*K260,2)</f>
        <v>0</v>
      </c>
      <c r="BL260" s="9" t="s">
        <v>234</v>
      </c>
      <c r="BM260" s="9" t="s">
        <v>353</v>
      </c>
    </row>
    <row r="261" spans="2:65" s="162" customFormat="1" ht="22.5" customHeight="1" x14ac:dyDescent="0.25">
      <c r="B261" s="163"/>
      <c r="C261" s="164"/>
      <c r="D261" s="164"/>
      <c r="E261" s="165"/>
      <c r="F261" s="206" t="s">
        <v>354</v>
      </c>
      <c r="G261" s="206"/>
      <c r="H261" s="206"/>
      <c r="I261" s="206"/>
      <c r="J261" s="164"/>
      <c r="K261" s="165"/>
      <c r="L261" s="164"/>
      <c r="M261" s="164"/>
      <c r="N261" s="164"/>
      <c r="O261" s="164"/>
      <c r="P261" s="164"/>
      <c r="Q261" s="164"/>
      <c r="R261" s="166"/>
      <c r="T261" s="167"/>
      <c r="U261" s="164"/>
      <c r="V261" s="164"/>
      <c r="W261" s="164"/>
      <c r="X261" s="164"/>
      <c r="Y261" s="164"/>
      <c r="Z261" s="164"/>
      <c r="AA261" s="168"/>
      <c r="AT261" s="169" t="s">
        <v>161</v>
      </c>
      <c r="AU261" s="169" t="s">
        <v>111</v>
      </c>
      <c r="AV261" s="162" t="s">
        <v>23</v>
      </c>
      <c r="AW261" s="162" t="s">
        <v>162</v>
      </c>
      <c r="AX261" s="162" t="s">
        <v>90</v>
      </c>
      <c r="AY261" s="169" t="s">
        <v>149</v>
      </c>
    </row>
    <row r="262" spans="2:65" s="144" customFormat="1" ht="22.5" customHeight="1" x14ac:dyDescent="0.25">
      <c r="B262" s="145"/>
      <c r="C262" s="146"/>
      <c r="D262" s="146"/>
      <c r="E262" s="147"/>
      <c r="F262" s="207" t="s">
        <v>23</v>
      </c>
      <c r="G262" s="207"/>
      <c r="H262" s="207"/>
      <c r="I262" s="207"/>
      <c r="J262" s="146"/>
      <c r="K262" s="148">
        <v>1</v>
      </c>
      <c r="L262" s="146"/>
      <c r="M262" s="146"/>
      <c r="N262" s="146"/>
      <c r="O262" s="146"/>
      <c r="P262" s="146"/>
      <c r="Q262" s="146"/>
      <c r="R262" s="149"/>
      <c r="T262" s="150"/>
      <c r="U262" s="146"/>
      <c r="V262" s="146"/>
      <c r="W262" s="146"/>
      <c r="X262" s="146"/>
      <c r="Y262" s="146"/>
      <c r="Z262" s="146"/>
      <c r="AA262" s="151"/>
      <c r="AT262" s="152" t="s">
        <v>161</v>
      </c>
      <c r="AU262" s="152" t="s">
        <v>111</v>
      </c>
      <c r="AV262" s="144" t="s">
        <v>111</v>
      </c>
      <c r="AW262" s="144" t="s">
        <v>162</v>
      </c>
      <c r="AX262" s="144" t="s">
        <v>90</v>
      </c>
      <c r="AY262" s="152" t="s">
        <v>149</v>
      </c>
    </row>
    <row r="263" spans="2:65" s="153" customFormat="1" ht="22.5" customHeight="1" x14ac:dyDescent="0.25">
      <c r="B263" s="154"/>
      <c r="C263" s="155"/>
      <c r="D263" s="155"/>
      <c r="E263" s="156"/>
      <c r="F263" s="205" t="s">
        <v>164</v>
      </c>
      <c r="G263" s="205"/>
      <c r="H263" s="205"/>
      <c r="I263" s="205"/>
      <c r="J263" s="155"/>
      <c r="K263" s="157">
        <v>1</v>
      </c>
      <c r="L263" s="155"/>
      <c r="M263" s="155"/>
      <c r="N263" s="155"/>
      <c r="O263" s="155"/>
      <c r="P263" s="155"/>
      <c r="Q263" s="155"/>
      <c r="R263" s="158"/>
      <c r="T263" s="159"/>
      <c r="U263" s="155"/>
      <c r="V263" s="155"/>
      <c r="W263" s="155"/>
      <c r="X263" s="155"/>
      <c r="Y263" s="155"/>
      <c r="Z263" s="155"/>
      <c r="AA263" s="160"/>
      <c r="AT263" s="161" t="s">
        <v>161</v>
      </c>
      <c r="AU263" s="161" t="s">
        <v>111</v>
      </c>
      <c r="AV263" s="153" t="s">
        <v>154</v>
      </c>
      <c r="AW263" s="153" t="s">
        <v>162</v>
      </c>
      <c r="AX263" s="153" t="s">
        <v>23</v>
      </c>
      <c r="AY263" s="161" t="s">
        <v>149</v>
      </c>
    </row>
    <row r="264" spans="2:65" s="24" customFormat="1" ht="44.25" customHeight="1" x14ac:dyDescent="0.25">
      <c r="B264" s="134"/>
      <c r="C264" s="135" t="s">
        <v>355</v>
      </c>
      <c r="D264" s="135" t="s">
        <v>150</v>
      </c>
      <c r="E264" s="136" t="s">
        <v>356</v>
      </c>
      <c r="F264" s="209" t="s">
        <v>357</v>
      </c>
      <c r="G264" s="209"/>
      <c r="H264" s="209"/>
      <c r="I264" s="209"/>
      <c r="J264" s="137" t="s">
        <v>352</v>
      </c>
      <c r="K264" s="138">
        <v>1</v>
      </c>
      <c r="L264" s="203"/>
      <c r="M264" s="203"/>
      <c r="N264" s="203"/>
      <c r="O264" s="203"/>
      <c r="P264" s="203"/>
      <c r="Q264" s="203"/>
      <c r="R264" s="139"/>
      <c r="T264" s="140"/>
      <c r="U264" s="35" t="s">
        <v>55</v>
      </c>
      <c r="V264" s="141">
        <v>1.7070000000000001</v>
      </c>
      <c r="W264" s="141">
        <f>V264*K264</f>
        <v>1.7070000000000001</v>
      </c>
      <c r="X264" s="141">
        <v>2.5999999999999998E-4</v>
      </c>
      <c r="Y264" s="141">
        <f>X264*K264</f>
        <v>2.5999999999999998E-4</v>
      </c>
      <c r="Z264" s="141">
        <v>0</v>
      </c>
      <c r="AA264" s="142">
        <f>Z264*K264</f>
        <v>0</v>
      </c>
      <c r="AR264" s="9" t="s">
        <v>234</v>
      </c>
      <c r="AT264" s="9" t="s">
        <v>150</v>
      </c>
      <c r="AU264" s="9" t="s">
        <v>111</v>
      </c>
      <c r="AY264" s="9" t="s">
        <v>149</v>
      </c>
      <c r="BE264" s="143">
        <f>IF(U264="základní",N264,0)</f>
        <v>0</v>
      </c>
      <c r="BF264" s="143">
        <f>IF(U264="snížená",N264,0)</f>
        <v>0</v>
      </c>
      <c r="BG264" s="143">
        <f>IF(U264="zákl. přenesená",N264,0)</f>
        <v>0</v>
      </c>
      <c r="BH264" s="143">
        <f>IF(U264="sníž. přenesená",N264,0)</f>
        <v>0</v>
      </c>
      <c r="BI264" s="143">
        <f>IF(U264="nulová",N264,0)</f>
        <v>0</v>
      </c>
      <c r="BJ264" s="9" t="s">
        <v>23</v>
      </c>
      <c r="BK264" s="143">
        <f>ROUND(L264*K264,2)</f>
        <v>0</v>
      </c>
      <c r="BL264" s="9" t="s">
        <v>234</v>
      </c>
      <c r="BM264" s="9" t="s">
        <v>358</v>
      </c>
    </row>
    <row r="265" spans="2:65" s="162" customFormat="1" ht="22.5" customHeight="1" x14ac:dyDescent="0.25">
      <c r="B265" s="163"/>
      <c r="C265" s="164"/>
      <c r="D265" s="164"/>
      <c r="E265" s="165"/>
      <c r="F265" s="206" t="s">
        <v>359</v>
      </c>
      <c r="G265" s="206"/>
      <c r="H265" s="206"/>
      <c r="I265" s="206"/>
      <c r="J265" s="164"/>
      <c r="K265" s="165"/>
      <c r="L265" s="164"/>
      <c r="M265" s="164"/>
      <c r="N265" s="164"/>
      <c r="O265" s="164"/>
      <c r="P265" s="164"/>
      <c r="Q265" s="164"/>
      <c r="R265" s="166"/>
      <c r="T265" s="167"/>
      <c r="U265" s="164"/>
      <c r="V265" s="164"/>
      <c r="W265" s="164"/>
      <c r="X265" s="164"/>
      <c r="Y265" s="164"/>
      <c r="Z265" s="164"/>
      <c r="AA265" s="168"/>
      <c r="AT265" s="169" t="s">
        <v>161</v>
      </c>
      <c r="AU265" s="169" t="s">
        <v>111</v>
      </c>
      <c r="AV265" s="162" t="s">
        <v>23</v>
      </c>
      <c r="AW265" s="162" t="s">
        <v>162</v>
      </c>
      <c r="AX265" s="162" t="s">
        <v>90</v>
      </c>
      <c r="AY265" s="169" t="s">
        <v>149</v>
      </c>
    </row>
    <row r="266" spans="2:65" s="144" customFormat="1" ht="22.5" customHeight="1" x14ac:dyDescent="0.25">
      <c r="B266" s="145"/>
      <c r="C266" s="146"/>
      <c r="D266" s="146"/>
      <c r="E266" s="147"/>
      <c r="F266" s="207" t="s">
        <v>23</v>
      </c>
      <c r="G266" s="207"/>
      <c r="H266" s="207"/>
      <c r="I266" s="207"/>
      <c r="J266" s="146"/>
      <c r="K266" s="148">
        <v>1</v>
      </c>
      <c r="L266" s="146"/>
      <c r="M266" s="146"/>
      <c r="N266" s="146"/>
      <c r="O266" s="146"/>
      <c r="P266" s="146"/>
      <c r="Q266" s="146"/>
      <c r="R266" s="149"/>
      <c r="T266" s="150"/>
      <c r="U266" s="146"/>
      <c r="V266" s="146"/>
      <c r="W266" s="146"/>
      <c r="X266" s="146"/>
      <c r="Y266" s="146"/>
      <c r="Z266" s="146"/>
      <c r="AA266" s="151"/>
      <c r="AT266" s="152" t="s">
        <v>161</v>
      </c>
      <c r="AU266" s="152" t="s">
        <v>111</v>
      </c>
      <c r="AV266" s="144" t="s">
        <v>111</v>
      </c>
      <c r="AW266" s="144" t="s">
        <v>162</v>
      </c>
      <c r="AX266" s="144" t="s">
        <v>90</v>
      </c>
      <c r="AY266" s="152" t="s">
        <v>149</v>
      </c>
    </row>
    <row r="267" spans="2:65" s="153" customFormat="1" ht="22.5" customHeight="1" x14ac:dyDescent="0.25">
      <c r="B267" s="154"/>
      <c r="C267" s="155"/>
      <c r="D267" s="155"/>
      <c r="E267" s="156"/>
      <c r="F267" s="205" t="s">
        <v>164</v>
      </c>
      <c r="G267" s="205"/>
      <c r="H267" s="205"/>
      <c r="I267" s="205"/>
      <c r="J267" s="155"/>
      <c r="K267" s="157">
        <v>1</v>
      </c>
      <c r="L267" s="155"/>
      <c r="M267" s="155"/>
      <c r="N267" s="155"/>
      <c r="O267" s="155"/>
      <c r="P267" s="155"/>
      <c r="Q267" s="155"/>
      <c r="R267" s="158"/>
      <c r="T267" s="159"/>
      <c r="U267" s="155"/>
      <c r="V267" s="155"/>
      <c r="W267" s="155"/>
      <c r="X267" s="155"/>
      <c r="Y267" s="155"/>
      <c r="Z267" s="155"/>
      <c r="AA267" s="160"/>
      <c r="AT267" s="161" t="s">
        <v>161</v>
      </c>
      <c r="AU267" s="161" t="s">
        <v>111</v>
      </c>
      <c r="AV267" s="153" t="s">
        <v>154</v>
      </c>
      <c r="AW267" s="153" t="s">
        <v>162</v>
      </c>
      <c r="AX267" s="153" t="s">
        <v>23</v>
      </c>
      <c r="AY267" s="161" t="s">
        <v>149</v>
      </c>
    </row>
    <row r="268" spans="2:65" s="24" customFormat="1" ht="44.25" customHeight="1" x14ac:dyDescent="0.25">
      <c r="B268" s="134"/>
      <c r="C268" s="135" t="s">
        <v>360</v>
      </c>
      <c r="D268" s="135" t="s">
        <v>150</v>
      </c>
      <c r="E268" s="136" t="s">
        <v>361</v>
      </c>
      <c r="F268" s="209" t="s">
        <v>362</v>
      </c>
      <c r="G268" s="209"/>
      <c r="H268" s="209"/>
      <c r="I268" s="209"/>
      <c r="J268" s="137" t="s">
        <v>352</v>
      </c>
      <c r="K268" s="138">
        <v>1</v>
      </c>
      <c r="L268" s="203"/>
      <c r="M268" s="203"/>
      <c r="N268" s="203"/>
      <c r="O268" s="203"/>
      <c r="P268" s="203"/>
      <c r="Q268" s="203"/>
      <c r="R268" s="139"/>
      <c r="T268" s="140"/>
      <c r="U268" s="35" t="s">
        <v>55</v>
      </c>
      <c r="V268" s="141">
        <v>1.7070000000000001</v>
      </c>
      <c r="W268" s="141">
        <f>V268*K268</f>
        <v>1.7070000000000001</v>
      </c>
      <c r="X268" s="141">
        <v>2.5999999999999998E-4</v>
      </c>
      <c r="Y268" s="141">
        <f>X268*K268</f>
        <v>2.5999999999999998E-4</v>
      </c>
      <c r="Z268" s="141">
        <v>0</v>
      </c>
      <c r="AA268" s="142">
        <f>Z268*K268</f>
        <v>0</v>
      </c>
      <c r="AR268" s="9" t="s">
        <v>234</v>
      </c>
      <c r="AT268" s="9" t="s">
        <v>150</v>
      </c>
      <c r="AU268" s="9" t="s">
        <v>111</v>
      </c>
      <c r="AY268" s="9" t="s">
        <v>149</v>
      </c>
      <c r="BE268" s="143">
        <f>IF(U268="základní",N268,0)</f>
        <v>0</v>
      </c>
      <c r="BF268" s="143">
        <f>IF(U268="snížená",N268,0)</f>
        <v>0</v>
      </c>
      <c r="BG268" s="143">
        <f>IF(U268="zákl. přenesená",N268,0)</f>
        <v>0</v>
      </c>
      <c r="BH268" s="143">
        <f>IF(U268="sníž. přenesená",N268,0)</f>
        <v>0</v>
      </c>
      <c r="BI268" s="143">
        <f>IF(U268="nulová",N268,0)</f>
        <v>0</v>
      </c>
      <c r="BJ268" s="9" t="s">
        <v>23</v>
      </c>
      <c r="BK268" s="143">
        <f>ROUND(L268*K268,2)</f>
        <v>0</v>
      </c>
      <c r="BL268" s="9" t="s">
        <v>234</v>
      </c>
      <c r="BM268" s="9" t="s">
        <v>363</v>
      </c>
    </row>
    <row r="269" spans="2:65" s="162" customFormat="1" ht="22.5" customHeight="1" x14ac:dyDescent="0.25">
      <c r="B269" s="163"/>
      <c r="C269" s="164"/>
      <c r="D269" s="164"/>
      <c r="E269" s="165"/>
      <c r="F269" s="206" t="s">
        <v>359</v>
      </c>
      <c r="G269" s="206"/>
      <c r="H269" s="206"/>
      <c r="I269" s="206"/>
      <c r="J269" s="164"/>
      <c r="K269" s="165"/>
      <c r="L269" s="164"/>
      <c r="M269" s="164"/>
      <c r="N269" s="164"/>
      <c r="O269" s="164"/>
      <c r="P269" s="164"/>
      <c r="Q269" s="164"/>
      <c r="R269" s="166"/>
      <c r="T269" s="167"/>
      <c r="U269" s="164"/>
      <c r="V269" s="164"/>
      <c r="W269" s="164"/>
      <c r="X269" s="164"/>
      <c r="Y269" s="164"/>
      <c r="Z269" s="164"/>
      <c r="AA269" s="168"/>
      <c r="AT269" s="169" t="s">
        <v>161</v>
      </c>
      <c r="AU269" s="169" t="s">
        <v>111</v>
      </c>
      <c r="AV269" s="162" t="s">
        <v>23</v>
      </c>
      <c r="AW269" s="162" t="s">
        <v>162</v>
      </c>
      <c r="AX269" s="162" t="s">
        <v>90</v>
      </c>
      <c r="AY269" s="169" t="s">
        <v>149</v>
      </c>
    </row>
    <row r="270" spans="2:65" s="144" customFormat="1" ht="22.5" customHeight="1" x14ac:dyDescent="0.25">
      <c r="B270" s="145"/>
      <c r="C270" s="146"/>
      <c r="D270" s="146"/>
      <c r="E270" s="147"/>
      <c r="F270" s="207" t="s">
        <v>23</v>
      </c>
      <c r="G270" s="207"/>
      <c r="H270" s="207"/>
      <c r="I270" s="207"/>
      <c r="J270" s="146"/>
      <c r="K270" s="148">
        <v>1</v>
      </c>
      <c r="L270" s="146"/>
      <c r="M270" s="146"/>
      <c r="N270" s="146"/>
      <c r="O270" s="146"/>
      <c r="P270" s="146"/>
      <c r="Q270" s="146"/>
      <c r="R270" s="149"/>
      <c r="T270" s="150"/>
      <c r="U270" s="146"/>
      <c r="V270" s="146"/>
      <c r="W270" s="146"/>
      <c r="X270" s="146"/>
      <c r="Y270" s="146"/>
      <c r="Z270" s="146"/>
      <c r="AA270" s="151"/>
      <c r="AT270" s="152" t="s">
        <v>161</v>
      </c>
      <c r="AU270" s="152" t="s">
        <v>111</v>
      </c>
      <c r="AV270" s="144" t="s">
        <v>111</v>
      </c>
      <c r="AW270" s="144" t="s">
        <v>162</v>
      </c>
      <c r="AX270" s="144" t="s">
        <v>90</v>
      </c>
      <c r="AY270" s="152" t="s">
        <v>149</v>
      </c>
    </row>
    <row r="271" spans="2:65" s="153" customFormat="1" ht="22.5" customHeight="1" x14ac:dyDescent="0.25">
      <c r="B271" s="154"/>
      <c r="C271" s="155"/>
      <c r="D271" s="155"/>
      <c r="E271" s="156"/>
      <c r="F271" s="205" t="s">
        <v>164</v>
      </c>
      <c r="G271" s="205"/>
      <c r="H271" s="205"/>
      <c r="I271" s="205"/>
      <c r="J271" s="155"/>
      <c r="K271" s="157">
        <v>1</v>
      </c>
      <c r="L271" s="155"/>
      <c r="M271" s="155"/>
      <c r="N271" s="155"/>
      <c r="O271" s="155"/>
      <c r="P271" s="155"/>
      <c r="Q271" s="155"/>
      <c r="R271" s="158"/>
      <c r="T271" s="159"/>
      <c r="U271" s="155"/>
      <c r="V271" s="155"/>
      <c r="W271" s="155"/>
      <c r="X271" s="155"/>
      <c r="Y271" s="155"/>
      <c r="Z271" s="155"/>
      <c r="AA271" s="160"/>
      <c r="AT271" s="161" t="s">
        <v>161</v>
      </c>
      <c r="AU271" s="161" t="s">
        <v>111</v>
      </c>
      <c r="AV271" s="153" t="s">
        <v>154</v>
      </c>
      <c r="AW271" s="153" t="s">
        <v>162</v>
      </c>
      <c r="AX271" s="153" t="s">
        <v>23</v>
      </c>
      <c r="AY271" s="161" t="s">
        <v>149</v>
      </c>
    </row>
    <row r="272" spans="2:65" s="24" customFormat="1" ht="44.25" customHeight="1" x14ac:dyDescent="0.25">
      <c r="B272" s="134"/>
      <c r="C272" s="135" t="s">
        <v>364</v>
      </c>
      <c r="D272" s="135" t="s">
        <v>150</v>
      </c>
      <c r="E272" s="136" t="s">
        <v>365</v>
      </c>
      <c r="F272" s="209" t="s">
        <v>366</v>
      </c>
      <c r="G272" s="209"/>
      <c r="H272" s="209"/>
      <c r="I272" s="209"/>
      <c r="J272" s="137" t="s">
        <v>352</v>
      </c>
      <c r="K272" s="138">
        <v>1</v>
      </c>
      <c r="L272" s="203"/>
      <c r="M272" s="203"/>
      <c r="N272" s="203"/>
      <c r="O272" s="203"/>
      <c r="P272" s="203"/>
      <c r="Q272" s="203"/>
      <c r="R272" s="139"/>
      <c r="T272" s="140"/>
      <c r="U272" s="35" t="s">
        <v>55</v>
      </c>
      <c r="V272" s="141">
        <v>1.7070000000000001</v>
      </c>
      <c r="W272" s="141">
        <f>V272*K272</f>
        <v>1.7070000000000001</v>
      </c>
      <c r="X272" s="141">
        <v>2.5999999999999998E-4</v>
      </c>
      <c r="Y272" s="141">
        <f>X272*K272</f>
        <v>2.5999999999999998E-4</v>
      </c>
      <c r="Z272" s="141">
        <v>0</v>
      </c>
      <c r="AA272" s="142">
        <f>Z272*K272</f>
        <v>0</v>
      </c>
      <c r="AR272" s="9" t="s">
        <v>234</v>
      </c>
      <c r="AT272" s="9" t="s">
        <v>150</v>
      </c>
      <c r="AU272" s="9" t="s">
        <v>111</v>
      </c>
      <c r="AY272" s="9" t="s">
        <v>149</v>
      </c>
      <c r="BE272" s="143">
        <f>IF(U272="základní",N272,0)</f>
        <v>0</v>
      </c>
      <c r="BF272" s="143">
        <f>IF(U272="snížená",N272,0)</f>
        <v>0</v>
      </c>
      <c r="BG272" s="143">
        <f>IF(U272="zákl. přenesená",N272,0)</f>
        <v>0</v>
      </c>
      <c r="BH272" s="143">
        <f>IF(U272="sníž. přenesená",N272,0)</f>
        <v>0</v>
      </c>
      <c r="BI272" s="143">
        <f>IF(U272="nulová",N272,0)</f>
        <v>0</v>
      </c>
      <c r="BJ272" s="9" t="s">
        <v>23</v>
      </c>
      <c r="BK272" s="143">
        <f>ROUND(L272*K272,2)</f>
        <v>0</v>
      </c>
      <c r="BL272" s="9" t="s">
        <v>234</v>
      </c>
      <c r="BM272" s="9" t="s">
        <v>367</v>
      </c>
    </row>
    <row r="273" spans="2:65" s="162" customFormat="1" ht="22.5" customHeight="1" x14ac:dyDescent="0.25">
      <c r="B273" s="163"/>
      <c r="C273" s="164"/>
      <c r="D273" s="164"/>
      <c r="E273" s="165"/>
      <c r="F273" s="206" t="s">
        <v>359</v>
      </c>
      <c r="G273" s="206"/>
      <c r="H273" s="206"/>
      <c r="I273" s="206"/>
      <c r="J273" s="164"/>
      <c r="K273" s="165"/>
      <c r="L273" s="164"/>
      <c r="M273" s="164"/>
      <c r="N273" s="164"/>
      <c r="O273" s="164"/>
      <c r="P273" s="164"/>
      <c r="Q273" s="164"/>
      <c r="R273" s="166"/>
      <c r="T273" s="167"/>
      <c r="U273" s="164"/>
      <c r="V273" s="164"/>
      <c r="W273" s="164"/>
      <c r="X273" s="164"/>
      <c r="Y273" s="164"/>
      <c r="Z273" s="164"/>
      <c r="AA273" s="168"/>
      <c r="AT273" s="169" t="s">
        <v>161</v>
      </c>
      <c r="AU273" s="169" t="s">
        <v>111</v>
      </c>
      <c r="AV273" s="162" t="s">
        <v>23</v>
      </c>
      <c r="AW273" s="162" t="s">
        <v>162</v>
      </c>
      <c r="AX273" s="162" t="s">
        <v>90</v>
      </c>
      <c r="AY273" s="169" t="s">
        <v>149</v>
      </c>
    </row>
    <row r="274" spans="2:65" s="144" customFormat="1" ht="22.5" customHeight="1" x14ac:dyDescent="0.25">
      <c r="B274" s="145"/>
      <c r="C274" s="146"/>
      <c r="D274" s="146"/>
      <c r="E274" s="147"/>
      <c r="F274" s="207" t="s">
        <v>23</v>
      </c>
      <c r="G274" s="207"/>
      <c r="H274" s="207"/>
      <c r="I274" s="207"/>
      <c r="J274" s="146"/>
      <c r="K274" s="148">
        <v>1</v>
      </c>
      <c r="L274" s="146"/>
      <c r="M274" s="146"/>
      <c r="N274" s="146"/>
      <c r="O274" s="146"/>
      <c r="P274" s="146"/>
      <c r="Q274" s="146"/>
      <c r="R274" s="149"/>
      <c r="T274" s="150"/>
      <c r="U274" s="146"/>
      <c r="V274" s="146"/>
      <c r="W274" s="146"/>
      <c r="X274" s="146"/>
      <c r="Y274" s="146"/>
      <c r="Z274" s="146"/>
      <c r="AA274" s="151"/>
      <c r="AT274" s="152" t="s">
        <v>161</v>
      </c>
      <c r="AU274" s="152" t="s">
        <v>111</v>
      </c>
      <c r="AV274" s="144" t="s">
        <v>111</v>
      </c>
      <c r="AW274" s="144" t="s">
        <v>162</v>
      </c>
      <c r="AX274" s="144" t="s">
        <v>90</v>
      </c>
      <c r="AY274" s="152" t="s">
        <v>149</v>
      </c>
    </row>
    <row r="275" spans="2:65" s="153" customFormat="1" ht="22.5" customHeight="1" x14ac:dyDescent="0.25">
      <c r="B275" s="154"/>
      <c r="C275" s="155"/>
      <c r="D275" s="155"/>
      <c r="E275" s="156"/>
      <c r="F275" s="205" t="s">
        <v>164</v>
      </c>
      <c r="G275" s="205"/>
      <c r="H275" s="205"/>
      <c r="I275" s="205"/>
      <c r="J275" s="155"/>
      <c r="K275" s="157">
        <v>1</v>
      </c>
      <c r="L275" s="155"/>
      <c r="M275" s="155"/>
      <c r="N275" s="155"/>
      <c r="O275" s="155"/>
      <c r="P275" s="155"/>
      <c r="Q275" s="155"/>
      <c r="R275" s="158"/>
      <c r="T275" s="159"/>
      <c r="U275" s="155"/>
      <c r="V275" s="155"/>
      <c r="W275" s="155"/>
      <c r="X275" s="155"/>
      <c r="Y275" s="155"/>
      <c r="Z275" s="155"/>
      <c r="AA275" s="160"/>
      <c r="AT275" s="161" t="s">
        <v>161</v>
      </c>
      <c r="AU275" s="161" t="s">
        <v>111</v>
      </c>
      <c r="AV275" s="153" t="s">
        <v>154</v>
      </c>
      <c r="AW275" s="153" t="s">
        <v>162</v>
      </c>
      <c r="AX275" s="153" t="s">
        <v>23</v>
      </c>
      <c r="AY275" s="161" t="s">
        <v>149</v>
      </c>
    </row>
    <row r="276" spans="2:65" s="24" customFormat="1" ht="31.5" customHeight="1" x14ac:dyDescent="0.25">
      <c r="B276" s="134"/>
      <c r="C276" s="135" t="s">
        <v>368</v>
      </c>
      <c r="D276" s="135" t="s">
        <v>150</v>
      </c>
      <c r="E276" s="136" t="s">
        <v>369</v>
      </c>
      <c r="F276" s="209" t="s">
        <v>370</v>
      </c>
      <c r="G276" s="209"/>
      <c r="H276" s="209"/>
      <c r="I276" s="209"/>
      <c r="J276" s="137" t="s">
        <v>329</v>
      </c>
      <c r="K276" s="138">
        <v>559</v>
      </c>
      <c r="L276" s="203"/>
      <c r="M276" s="203"/>
      <c r="N276" s="203"/>
      <c r="O276" s="203"/>
      <c r="P276" s="203"/>
      <c r="Q276" s="203"/>
      <c r="R276" s="139"/>
      <c r="T276" s="140"/>
      <c r="U276" s="35" t="s">
        <v>55</v>
      </c>
      <c r="V276" s="141">
        <v>0</v>
      </c>
      <c r="W276" s="141">
        <f t="shared" ref="W276:W277" si="47">V276*K276</f>
        <v>0</v>
      </c>
      <c r="X276" s="141">
        <v>0</v>
      </c>
      <c r="Y276" s="141">
        <f t="shared" ref="Y276:Y277" si="48">X276*K276</f>
        <v>0</v>
      </c>
      <c r="Z276" s="141">
        <v>0</v>
      </c>
      <c r="AA276" s="142">
        <f t="shared" ref="AA276:AA277" si="49">Z276*K276</f>
        <v>0</v>
      </c>
      <c r="AR276" s="9" t="s">
        <v>234</v>
      </c>
      <c r="AT276" s="9" t="s">
        <v>150</v>
      </c>
      <c r="AU276" s="9" t="s">
        <v>111</v>
      </c>
      <c r="AY276" s="9" t="s">
        <v>149</v>
      </c>
      <c r="BE276" s="143">
        <f t="shared" ref="BE276:BE277" si="50">IF(U276="základní",N276,0)</f>
        <v>0</v>
      </c>
      <c r="BF276" s="143">
        <f t="shared" ref="BF276:BF277" si="51">IF(U276="snížená",N276,0)</f>
        <v>0</v>
      </c>
      <c r="BG276" s="143">
        <f t="shared" ref="BG276:BG277" si="52">IF(U276="zákl. přenesená",N276,0)</f>
        <v>0</v>
      </c>
      <c r="BH276" s="143">
        <f t="shared" ref="BH276:BH277" si="53">IF(U276="sníž. přenesená",N276,0)</f>
        <v>0</v>
      </c>
      <c r="BI276" s="143">
        <f t="shared" ref="BI276:BI277" si="54">IF(U276="nulová",N276,0)</f>
        <v>0</v>
      </c>
      <c r="BJ276" s="9" t="s">
        <v>23</v>
      </c>
      <c r="BK276" s="143">
        <f t="shared" ref="BK276:BK277" si="55">ROUND(L276*K276,2)</f>
        <v>0</v>
      </c>
      <c r="BL276" s="9" t="s">
        <v>234</v>
      </c>
      <c r="BM276" s="9" t="s">
        <v>371</v>
      </c>
    </row>
    <row r="277" spans="2:65" s="24" customFormat="1" ht="31.5" customHeight="1" x14ac:dyDescent="0.25">
      <c r="B277" s="134"/>
      <c r="C277" s="135" t="s">
        <v>372</v>
      </c>
      <c r="D277" s="135" t="s">
        <v>150</v>
      </c>
      <c r="E277" s="136" t="s">
        <v>373</v>
      </c>
      <c r="F277" s="209" t="s">
        <v>374</v>
      </c>
      <c r="G277" s="209"/>
      <c r="H277" s="209"/>
      <c r="I277" s="209"/>
      <c r="J277" s="137" t="s">
        <v>329</v>
      </c>
      <c r="K277" s="138">
        <v>559</v>
      </c>
      <c r="L277" s="203"/>
      <c r="M277" s="203"/>
      <c r="N277" s="203"/>
      <c r="O277" s="203"/>
      <c r="P277" s="203"/>
      <c r="Q277" s="203"/>
      <c r="R277" s="139"/>
      <c r="T277" s="140"/>
      <c r="U277" s="35" t="s">
        <v>55</v>
      </c>
      <c r="V277" s="141">
        <v>0</v>
      </c>
      <c r="W277" s="141">
        <f t="shared" si="47"/>
        <v>0</v>
      </c>
      <c r="X277" s="141">
        <v>0</v>
      </c>
      <c r="Y277" s="141">
        <f t="shared" si="48"/>
        <v>0</v>
      </c>
      <c r="Z277" s="141">
        <v>0</v>
      </c>
      <c r="AA277" s="142">
        <f t="shared" si="49"/>
        <v>0</v>
      </c>
      <c r="AR277" s="9" t="s">
        <v>234</v>
      </c>
      <c r="AT277" s="9" t="s">
        <v>150</v>
      </c>
      <c r="AU277" s="9" t="s">
        <v>111</v>
      </c>
      <c r="AY277" s="9" t="s">
        <v>149</v>
      </c>
      <c r="BE277" s="143">
        <f t="shared" si="50"/>
        <v>0</v>
      </c>
      <c r="BF277" s="143">
        <f t="shared" si="51"/>
        <v>0</v>
      </c>
      <c r="BG277" s="143">
        <f t="shared" si="52"/>
        <v>0</v>
      </c>
      <c r="BH277" s="143">
        <f t="shared" si="53"/>
        <v>0</v>
      </c>
      <c r="BI277" s="143">
        <f t="shared" si="54"/>
        <v>0</v>
      </c>
      <c r="BJ277" s="9" t="s">
        <v>23</v>
      </c>
      <c r="BK277" s="143">
        <f t="shared" si="55"/>
        <v>0</v>
      </c>
      <c r="BL277" s="9" t="s">
        <v>234</v>
      </c>
      <c r="BM277" s="9" t="s">
        <v>375</v>
      </c>
    </row>
    <row r="278" spans="2:65" s="122" customFormat="1" ht="29.85" customHeight="1" x14ac:dyDescent="0.3">
      <c r="B278" s="123"/>
      <c r="C278" s="124"/>
      <c r="D278" s="133" t="s">
        <v>131</v>
      </c>
      <c r="E278" s="133"/>
      <c r="F278" s="133"/>
      <c r="G278" s="133"/>
      <c r="H278" s="133"/>
      <c r="I278" s="133"/>
      <c r="J278" s="133"/>
      <c r="K278" s="133"/>
      <c r="L278" s="133"/>
      <c r="M278" s="133"/>
      <c r="N278" s="211"/>
      <c r="O278" s="211"/>
      <c r="P278" s="211"/>
      <c r="Q278" s="211"/>
      <c r="R278" s="126"/>
      <c r="T278" s="127"/>
      <c r="U278" s="124"/>
      <c r="V278" s="124"/>
      <c r="W278" s="128">
        <f>SUM(W279:W301)</f>
        <v>17.65428</v>
      </c>
      <c r="X278" s="124"/>
      <c r="Y278" s="128">
        <f>SUM(Y279:Y301)</f>
        <v>0</v>
      </c>
      <c r="Z278" s="124"/>
      <c r="AA278" s="129">
        <f>SUM(AA279:AA301)</f>
        <v>0.19494800000000001</v>
      </c>
      <c r="AR278" s="130" t="s">
        <v>111</v>
      </c>
      <c r="AT278" s="131" t="s">
        <v>89</v>
      </c>
      <c r="AU278" s="131" t="s">
        <v>23</v>
      </c>
      <c r="AY278" s="130" t="s">
        <v>149</v>
      </c>
      <c r="BK278" s="132">
        <f>SUM(BK279:BK301)</f>
        <v>0</v>
      </c>
    </row>
    <row r="279" spans="2:65" s="24" customFormat="1" ht="31.5" customHeight="1" x14ac:dyDescent="0.25">
      <c r="B279" s="134"/>
      <c r="C279" s="135" t="s">
        <v>376</v>
      </c>
      <c r="D279" s="135" t="s">
        <v>150</v>
      </c>
      <c r="E279" s="136" t="s">
        <v>377</v>
      </c>
      <c r="F279" s="209" t="s">
        <v>378</v>
      </c>
      <c r="G279" s="209"/>
      <c r="H279" s="209"/>
      <c r="I279" s="209"/>
      <c r="J279" s="137" t="s">
        <v>379</v>
      </c>
      <c r="K279" s="138">
        <v>1</v>
      </c>
      <c r="L279" s="203"/>
      <c r="M279" s="203"/>
      <c r="N279" s="203"/>
      <c r="O279" s="203"/>
      <c r="P279" s="203"/>
      <c r="Q279" s="203"/>
      <c r="R279" s="139"/>
      <c r="T279" s="140"/>
      <c r="U279" s="35" t="s">
        <v>55</v>
      </c>
      <c r="V279" s="141">
        <v>0.11</v>
      </c>
      <c r="W279" s="141">
        <f>V279*K279</f>
        <v>0.11</v>
      </c>
      <c r="X279" s="141">
        <v>0</v>
      </c>
      <c r="Y279" s="141">
        <f>X279*K279</f>
        <v>0</v>
      </c>
      <c r="Z279" s="141">
        <v>0</v>
      </c>
      <c r="AA279" s="142">
        <f>Z279*K279</f>
        <v>0</v>
      </c>
      <c r="AR279" s="9" t="s">
        <v>234</v>
      </c>
      <c r="AT279" s="9" t="s">
        <v>150</v>
      </c>
      <c r="AU279" s="9" t="s">
        <v>111</v>
      </c>
      <c r="AY279" s="9" t="s">
        <v>149</v>
      </c>
      <c r="BE279" s="143">
        <f>IF(U279="základní",N279,0)</f>
        <v>0</v>
      </c>
      <c r="BF279" s="143">
        <f>IF(U279="snížená",N279,0)</f>
        <v>0</v>
      </c>
      <c r="BG279" s="143">
        <f>IF(U279="zákl. přenesená",N279,0)</f>
        <v>0</v>
      </c>
      <c r="BH279" s="143">
        <f>IF(U279="sníž. přenesená",N279,0)</f>
        <v>0</v>
      </c>
      <c r="BI279" s="143">
        <f>IF(U279="nulová",N279,0)</f>
        <v>0</v>
      </c>
      <c r="BJ279" s="9" t="s">
        <v>23</v>
      </c>
      <c r="BK279" s="143">
        <f>ROUND(L279*K279,2)</f>
        <v>0</v>
      </c>
      <c r="BL279" s="9" t="s">
        <v>234</v>
      </c>
      <c r="BM279" s="9" t="s">
        <v>380</v>
      </c>
    </row>
    <row r="280" spans="2:65" s="162" customFormat="1" ht="31.5" customHeight="1" x14ac:dyDescent="0.25">
      <c r="B280" s="163"/>
      <c r="C280" s="164"/>
      <c r="D280" s="164"/>
      <c r="E280" s="165"/>
      <c r="F280" s="206" t="s">
        <v>381</v>
      </c>
      <c r="G280" s="206"/>
      <c r="H280" s="206"/>
      <c r="I280" s="206"/>
      <c r="J280" s="164"/>
      <c r="K280" s="165"/>
      <c r="L280" s="164"/>
      <c r="M280" s="164"/>
      <c r="N280" s="164"/>
      <c r="O280" s="164"/>
      <c r="P280" s="164"/>
      <c r="Q280" s="164"/>
      <c r="R280" s="166"/>
      <c r="T280" s="167"/>
      <c r="U280" s="164"/>
      <c r="V280" s="164"/>
      <c r="W280" s="164"/>
      <c r="X280" s="164"/>
      <c r="Y280" s="164"/>
      <c r="Z280" s="164"/>
      <c r="AA280" s="168"/>
      <c r="AT280" s="169" t="s">
        <v>161</v>
      </c>
      <c r="AU280" s="169" t="s">
        <v>111</v>
      </c>
      <c r="AV280" s="162" t="s">
        <v>23</v>
      </c>
      <c r="AW280" s="162" t="s">
        <v>162</v>
      </c>
      <c r="AX280" s="162" t="s">
        <v>90</v>
      </c>
      <c r="AY280" s="169" t="s">
        <v>149</v>
      </c>
    </row>
    <row r="281" spans="2:65" s="144" customFormat="1" ht="22.5" customHeight="1" x14ac:dyDescent="0.25">
      <c r="B281" s="145"/>
      <c r="C281" s="146"/>
      <c r="D281" s="146"/>
      <c r="E281" s="147"/>
      <c r="F281" s="207" t="s">
        <v>23</v>
      </c>
      <c r="G281" s="207"/>
      <c r="H281" s="207"/>
      <c r="I281" s="207"/>
      <c r="J281" s="146"/>
      <c r="K281" s="148">
        <v>1</v>
      </c>
      <c r="L281" s="146"/>
      <c r="M281" s="146"/>
      <c r="N281" s="146"/>
      <c r="O281" s="146"/>
      <c r="P281" s="146"/>
      <c r="Q281" s="146"/>
      <c r="R281" s="149"/>
      <c r="T281" s="150"/>
      <c r="U281" s="146"/>
      <c r="V281" s="146"/>
      <c r="W281" s="146"/>
      <c r="X281" s="146"/>
      <c r="Y281" s="146"/>
      <c r="Z281" s="146"/>
      <c r="AA281" s="151"/>
      <c r="AT281" s="152" t="s">
        <v>161</v>
      </c>
      <c r="AU281" s="152" t="s">
        <v>111</v>
      </c>
      <c r="AV281" s="144" t="s">
        <v>111</v>
      </c>
      <c r="AW281" s="144" t="s">
        <v>162</v>
      </c>
      <c r="AX281" s="144" t="s">
        <v>90</v>
      </c>
      <c r="AY281" s="152" t="s">
        <v>149</v>
      </c>
    </row>
    <row r="282" spans="2:65" s="153" customFormat="1" ht="22.5" customHeight="1" x14ac:dyDescent="0.25">
      <c r="B282" s="154"/>
      <c r="C282" s="155"/>
      <c r="D282" s="155"/>
      <c r="E282" s="156"/>
      <c r="F282" s="205" t="s">
        <v>164</v>
      </c>
      <c r="G282" s="205"/>
      <c r="H282" s="205"/>
      <c r="I282" s="205"/>
      <c r="J282" s="155"/>
      <c r="K282" s="157">
        <v>1</v>
      </c>
      <c r="L282" s="155"/>
      <c r="M282" s="155"/>
      <c r="N282" s="155"/>
      <c r="O282" s="155"/>
      <c r="P282" s="155"/>
      <c r="Q282" s="155"/>
      <c r="R282" s="158"/>
      <c r="T282" s="159"/>
      <c r="U282" s="155"/>
      <c r="V282" s="155"/>
      <c r="W282" s="155"/>
      <c r="X282" s="155"/>
      <c r="Y282" s="155"/>
      <c r="Z282" s="155"/>
      <c r="AA282" s="160"/>
      <c r="AT282" s="161" t="s">
        <v>161</v>
      </c>
      <c r="AU282" s="161" t="s">
        <v>111</v>
      </c>
      <c r="AV282" s="153" t="s">
        <v>154</v>
      </c>
      <c r="AW282" s="153" t="s">
        <v>162</v>
      </c>
      <c r="AX282" s="153" t="s">
        <v>23</v>
      </c>
      <c r="AY282" s="161" t="s">
        <v>149</v>
      </c>
    </row>
    <row r="283" spans="2:65" s="24" customFormat="1" ht="31.5" customHeight="1" x14ac:dyDescent="0.25">
      <c r="B283" s="134"/>
      <c r="C283" s="135" t="s">
        <v>382</v>
      </c>
      <c r="D283" s="135" t="s">
        <v>150</v>
      </c>
      <c r="E283" s="136" t="s">
        <v>383</v>
      </c>
      <c r="F283" s="209" t="s">
        <v>384</v>
      </c>
      <c r="G283" s="209"/>
      <c r="H283" s="209"/>
      <c r="I283" s="209"/>
      <c r="J283" s="137" t="s">
        <v>385</v>
      </c>
      <c r="K283" s="138">
        <v>97.447999999999993</v>
      </c>
      <c r="L283" s="203"/>
      <c r="M283" s="203"/>
      <c r="N283" s="203"/>
      <c r="O283" s="203"/>
      <c r="P283" s="203"/>
      <c r="Q283" s="203"/>
      <c r="R283" s="139"/>
      <c r="T283" s="140"/>
      <c r="U283" s="35" t="s">
        <v>55</v>
      </c>
      <c r="V283" s="141">
        <v>0.11</v>
      </c>
      <c r="W283" s="141">
        <f>V283*K283</f>
        <v>10.719279999999999</v>
      </c>
      <c r="X283" s="141">
        <v>0</v>
      </c>
      <c r="Y283" s="141">
        <f>X283*K283</f>
        <v>0</v>
      </c>
      <c r="Z283" s="141">
        <v>1E-3</v>
      </c>
      <c r="AA283" s="142">
        <f>Z283*K283</f>
        <v>9.7447999999999993E-2</v>
      </c>
      <c r="AR283" s="9" t="s">
        <v>234</v>
      </c>
      <c r="AT283" s="9" t="s">
        <v>150</v>
      </c>
      <c r="AU283" s="9" t="s">
        <v>111</v>
      </c>
      <c r="AY283" s="9" t="s">
        <v>149</v>
      </c>
      <c r="BE283" s="143">
        <f>IF(U283="základní",N283,0)</f>
        <v>0</v>
      </c>
      <c r="BF283" s="143">
        <f>IF(U283="snížená",N283,0)</f>
        <v>0</v>
      </c>
      <c r="BG283" s="143">
        <f>IF(U283="zákl. přenesená",N283,0)</f>
        <v>0</v>
      </c>
      <c r="BH283" s="143">
        <f>IF(U283="sníž. přenesená",N283,0)</f>
        <v>0</v>
      </c>
      <c r="BI283" s="143">
        <f>IF(U283="nulová",N283,0)</f>
        <v>0</v>
      </c>
      <c r="BJ283" s="9" t="s">
        <v>23</v>
      </c>
      <c r="BK283" s="143">
        <f>ROUND(L283*K283,2)</f>
        <v>0</v>
      </c>
      <c r="BL283" s="9" t="s">
        <v>234</v>
      </c>
      <c r="BM283" s="9" t="s">
        <v>386</v>
      </c>
    </row>
    <row r="284" spans="2:65" s="162" customFormat="1" ht="22.5" customHeight="1" x14ac:dyDescent="0.25">
      <c r="B284" s="163"/>
      <c r="C284" s="164"/>
      <c r="D284" s="164"/>
      <c r="E284" s="165"/>
      <c r="F284" s="206" t="s">
        <v>387</v>
      </c>
      <c r="G284" s="206"/>
      <c r="H284" s="206"/>
      <c r="I284" s="206"/>
      <c r="J284" s="164"/>
      <c r="K284" s="165"/>
      <c r="L284" s="164"/>
      <c r="M284" s="164"/>
      <c r="N284" s="164"/>
      <c r="O284" s="164"/>
      <c r="P284" s="164"/>
      <c r="Q284" s="164"/>
      <c r="R284" s="166"/>
      <c r="T284" s="167"/>
      <c r="U284" s="164"/>
      <c r="V284" s="164"/>
      <c r="W284" s="164"/>
      <c r="X284" s="164"/>
      <c r="Y284" s="164"/>
      <c r="Z284" s="164"/>
      <c r="AA284" s="168"/>
      <c r="AT284" s="169" t="s">
        <v>161</v>
      </c>
      <c r="AU284" s="169" t="s">
        <v>111</v>
      </c>
      <c r="AV284" s="162" t="s">
        <v>23</v>
      </c>
      <c r="AW284" s="162" t="s">
        <v>162</v>
      </c>
      <c r="AX284" s="162" t="s">
        <v>90</v>
      </c>
      <c r="AY284" s="169" t="s">
        <v>149</v>
      </c>
    </row>
    <row r="285" spans="2:65" s="144" customFormat="1" ht="22.5" customHeight="1" x14ac:dyDescent="0.25">
      <c r="B285" s="145"/>
      <c r="C285" s="146"/>
      <c r="D285" s="146"/>
      <c r="E285" s="147"/>
      <c r="F285" s="207" t="s">
        <v>388</v>
      </c>
      <c r="G285" s="207"/>
      <c r="H285" s="207"/>
      <c r="I285" s="207"/>
      <c r="J285" s="146"/>
      <c r="K285" s="148">
        <v>17.341999999999999</v>
      </c>
      <c r="L285" s="146"/>
      <c r="M285" s="146"/>
      <c r="N285" s="146"/>
      <c r="O285" s="146"/>
      <c r="P285" s="146"/>
      <c r="Q285" s="146"/>
      <c r="R285" s="149"/>
      <c r="T285" s="150"/>
      <c r="U285" s="146"/>
      <c r="V285" s="146"/>
      <c r="W285" s="146"/>
      <c r="X285" s="146"/>
      <c r="Y285" s="146"/>
      <c r="Z285" s="146"/>
      <c r="AA285" s="151"/>
      <c r="AT285" s="152" t="s">
        <v>161</v>
      </c>
      <c r="AU285" s="152" t="s">
        <v>111</v>
      </c>
      <c r="AV285" s="144" t="s">
        <v>111</v>
      </c>
      <c r="AW285" s="144" t="s">
        <v>162</v>
      </c>
      <c r="AX285" s="144" t="s">
        <v>90</v>
      </c>
      <c r="AY285" s="152" t="s">
        <v>149</v>
      </c>
    </row>
    <row r="286" spans="2:65" s="162" customFormat="1" ht="22.5" customHeight="1" x14ac:dyDescent="0.25">
      <c r="B286" s="163"/>
      <c r="C286" s="164"/>
      <c r="D286" s="164"/>
      <c r="E286" s="165"/>
      <c r="F286" s="208" t="s">
        <v>389</v>
      </c>
      <c r="G286" s="208"/>
      <c r="H286" s="208"/>
      <c r="I286" s="208"/>
      <c r="J286" s="164"/>
      <c r="K286" s="165"/>
      <c r="L286" s="164"/>
      <c r="M286" s="164"/>
      <c r="N286" s="164"/>
      <c r="O286" s="164"/>
      <c r="P286" s="164"/>
      <c r="Q286" s="164"/>
      <c r="R286" s="166"/>
      <c r="T286" s="167"/>
      <c r="U286" s="164"/>
      <c r="V286" s="164"/>
      <c r="W286" s="164"/>
      <c r="X286" s="164"/>
      <c r="Y286" s="164"/>
      <c r="Z286" s="164"/>
      <c r="AA286" s="168"/>
      <c r="AT286" s="169" t="s">
        <v>161</v>
      </c>
      <c r="AU286" s="169" t="s">
        <v>111</v>
      </c>
      <c r="AV286" s="162" t="s">
        <v>23</v>
      </c>
      <c r="AW286" s="162" t="s">
        <v>162</v>
      </c>
      <c r="AX286" s="162" t="s">
        <v>90</v>
      </c>
      <c r="AY286" s="169" t="s">
        <v>149</v>
      </c>
    </row>
    <row r="287" spans="2:65" s="162" customFormat="1" ht="22.5" customHeight="1" x14ac:dyDescent="0.25">
      <c r="B287" s="163"/>
      <c r="C287" s="164"/>
      <c r="D287" s="164"/>
      <c r="E287" s="165"/>
      <c r="F287" s="208" t="s">
        <v>390</v>
      </c>
      <c r="G287" s="208"/>
      <c r="H287" s="208"/>
      <c r="I287" s="208"/>
      <c r="J287" s="164"/>
      <c r="K287" s="165"/>
      <c r="L287" s="164"/>
      <c r="M287" s="164"/>
      <c r="N287" s="164"/>
      <c r="O287" s="164"/>
      <c r="P287" s="164"/>
      <c r="Q287" s="164"/>
      <c r="R287" s="166"/>
      <c r="T287" s="167"/>
      <c r="U287" s="164"/>
      <c r="V287" s="164"/>
      <c r="W287" s="164"/>
      <c r="X287" s="164"/>
      <c r="Y287" s="164"/>
      <c r="Z287" s="164"/>
      <c r="AA287" s="168"/>
      <c r="AT287" s="169" t="s">
        <v>161</v>
      </c>
      <c r="AU287" s="169" t="s">
        <v>111</v>
      </c>
      <c r="AV287" s="162" t="s">
        <v>23</v>
      </c>
      <c r="AW287" s="162" t="s">
        <v>162</v>
      </c>
      <c r="AX287" s="162" t="s">
        <v>90</v>
      </c>
      <c r="AY287" s="169" t="s">
        <v>149</v>
      </c>
    </row>
    <row r="288" spans="2:65" s="144" customFormat="1" ht="22.5" customHeight="1" x14ac:dyDescent="0.25">
      <c r="B288" s="145"/>
      <c r="C288" s="146"/>
      <c r="D288" s="146"/>
      <c r="E288" s="147"/>
      <c r="F288" s="207" t="s">
        <v>391</v>
      </c>
      <c r="G288" s="207"/>
      <c r="H288" s="207"/>
      <c r="I288" s="207"/>
      <c r="J288" s="146"/>
      <c r="K288" s="148">
        <v>12.474</v>
      </c>
      <c r="L288" s="146"/>
      <c r="M288" s="146"/>
      <c r="N288" s="146"/>
      <c r="O288" s="146"/>
      <c r="P288" s="146"/>
      <c r="Q288" s="146"/>
      <c r="R288" s="149"/>
      <c r="T288" s="150"/>
      <c r="U288" s="146"/>
      <c r="V288" s="146"/>
      <c r="W288" s="146"/>
      <c r="X288" s="146"/>
      <c r="Y288" s="146"/>
      <c r="Z288" s="146"/>
      <c r="AA288" s="151"/>
      <c r="AT288" s="152" t="s">
        <v>161</v>
      </c>
      <c r="AU288" s="152" t="s">
        <v>111</v>
      </c>
      <c r="AV288" s="144" t="s">
        <v>111</v>
      </c>
      <c r="AW288" s="144" t="s">
        <v>162</v>
      </c>
      <c r="AX288" s="144" t="s">
        <v>90</v>
      </c>
      <c r="AY288" s="152" t="s">
        <v>149</v>
      </c>
    </row>
    <row r="289" spans="2:65" s="162" customFormat="1" ht="22.5" customHeight="1" x14ac:dyDescent="0.25">
      <c r="B289" s="163"/>
      <c r="C289" s="164"/>
      <c r="D289" s="164"/>
      <c r="E289" s="165"/>
      <c r="F289" s="208" t="s">
        <v>392</v>
      </c>
      <c r="G289" s="208"/>
      <c r="H289" s="208"/>
      <c r="I289" s="208"/>
      <c r="J289" s="164"/>
      <c r="K289" s="165"/>
      <c r="L289" s="164"/>
      <c r="M289" s="164"/>
      <c r="N289" s="164"/>
      <c r="O289" s="164"/>
      <c r="P289" s="164"/>
      <c r="Q289" s="164"/>
      <c r="R289" s="166"/>
      <c r="T289" s="167"/>
      <c r="U289" s="164"/>
      <c r="V289" s="164"/>
      <c r="W289" s="164"/>
      <c r="X289" s="164"/>
      <c r="Y289" s="164"/>
      <c r="Z289" s="164"/>
      <c r="AA289" s="168"/>
      <c r="AT289" s="169" t="s">
        <v>161</v>
      </c>
      <c r="AU289" s="169" t="s">
        <v>111</v>
      </c>
      <c r="AV289" s="162" t="s">
        <v>23</v>
      </c>
      <c r="AW289" s="162" t="s">
        <v>162</v>
      </c>
      <c r="AX289" s="162" t="s">
        <v>90</v>
      </c>
      <c r="AY289" s="169" t="s">
        <v>149</v>
      </c>
    </row>
    <row r="290" spans="2:65" s="144" customFormat="1" ht="22.5" customHeight="1" x14ac:dyDescent="0.25">
      <c r="B290" s="145"/>
      <c r="C290" s="146"/>
      <c r="D290" s="146"/>
      <c r="E290" s="147"/>
      <c r="F290" s="207" t="s">
        <v>393</v>
      </c>
      <c r="G290" s="207"/>
      <c r="H290" s="207"/>
      <c r="I290" s="207"/>
      <c r="J290" s="146"/>
      <c r="K290" s="148">
        <v>5.032</v>
      </c>
      <c r="L290" s="146"/>
      <c r="M290" s="146"/>
      <c r="N290" s="146"/>
      <c r="O290" s="146"/>
      <c r="P290" s="146"/>
      <c r="Q290" s="146"/>
      <c r="R290" s="149"/>
      <c r="T290" s="150"/>
      <c r="U290" s="146"/>
      <c r="V290" s="146"/>
      <c r="W290" s="146"/>
      <c r="X290" s="146"/>
      <c r="Y290" s="146"/>
      <c r="Z290" s="146"/>
      <c r="AA290" s="151"/>
      <c r="AT290" s="152" t="s">
        <v>161</v>
      </c>
      <c r="AU290" s="152" t="s">
        <v>111</v>
      </c>
      <c r="AV290" s="144" t="s">
        <v>111</v>
      </c>
      <c r="AW290" s="144" t="s">
        <v>162</v>
      </c>
      <c r="AX290" s="144" t="s">
        <v>90</v>
      </c>
      <c r="AY290" s="152" t="s">
        <v>149</v>
      </c>
    </row>
    <row r="291" spans="2:65" s="162" customFormat="1" ht="22.5" customHeight="1" x14ac:dyDescent="0.25">
      <c r="B291" s="163"/>
      <c r="C291" s="164"/>
      <c r="D291" s="164"/>
      <c r="E291" s="165"/>
      <c r="F291" s="208" t="s">
        <v>394</v>
      </c>
      <c r="G291" s="208"/>
      <c r="H291" s="208"/>
      <c r="I291" s="208"/>
      <c r="J291" s="164"/>
      <c r="K291" s="165"/>
      <c r="L291" s="164"/>
      <c r="M291" s="164"/>
      <c r="N291" s="164"/>
      <c r="O291" s="164"/>
      <c r="P291" s="164"/>
      <c r="Q291" s="164"/>
      <c r="R291" s="166"/>
      <c r="T291" s="167"/>
      <c r="U291" s="164"/>
      <c r="V291" s="164"/>
      <c r="W291" s="164"/>
      <c r="X291" s="164"/>
      <c r="Y291" s="164"/>
      <c r="Z291" s="164"/>
      <c r="AA291" s="168"/>
      <c r="AT291" s="169" t="s">
        <v>161</v>
      </c>
      <c r="AU291" s="169" t="s">
        <v>111</v>
      </c>
      <c r="AV291" s="162" t="s">
        <v>23</v>
      </c>
      <c r="AW291" s="162" t="s">
        <v>162</v>
      </c>
      <c r="AX291" s="162" t="s">
        <v>90</v>
      </c>
      <c r="AY291" s="169" t="s">
        <v>149</v>
      </c>
    </row>
    <row r="292" spans="2:65" s="144" customFormat="1" ht="22.5" customHeight="1" x14ac:dyDescent="0.25">
      <c r="B292" s="145"/>
      <c r="C292" s="146"/>
      <c r="D292" s="146"/>
      <c r="E292" s="147"/>
      <c r="F292" s="207" t="s">
        <v>395</v>
      </c>
      <c r="G292" s="207"/>
      <c r="H292" s="207"/>
      <c r="I292" s="207"/>
      <c r="J292" s="146"/>
      <c r="K292" s="148">
        <v>45.6</v>
      </c>
      <c r="L292" s="146"/>
      <c r="M292" s="146"/>
      <c r="N292" s="146"/>
      <c r="O292" s="146"/>
      <c r="P292" s="146"/>
      <c r="Q292" s="146"/>
      <c r="R292" s="149"/>
      <c r="T292" s="150"/>
      <c r="U292" s="146"/>
      <c r="V292" s="146"/>
      <c r="W292" s="146"/>
      <c r="X292" s="146"/>
      <c r="Y292" s="146"/>
      <c r="Z292" s="146"/>
      <c r="AA292" s="151"/>
      <c r="AT292" s="152" t="s">
        <v>161</v>
      </c>
      <c r="AU292" s="152" t="s">
        <v>111</v>
      </c>
      <c r="AV292" s="144" t="s">
        <v>111</v>
      </c>
      <c r="AW292" s="144" t="s">
        <v>162</v>
      </c>
      <c r="AX292" s="144" t="s">
        <v>90</v>
      </c>
      <c r="AY292" s="152" t="s">
        <v>149</v>
      </c>
    </row>
    <row r="293" spans="2:65" s="162" customFormat="1" ht="22.5" customHeight="1" x14ac:dyDescent="0.25">
      <c r="B293" s="163"/>
      <c r="C293" s="164"/>
      <c r="D293" s="164"/>
      <c r="E293" s="165"/>
      <c r="F293" s="208" t="s">
        <v>396</v>
      </c>
      <c r="G293" s="208"/>
      <c r="H293" s="208"/>
      <c r="I293" s="208"/>
      <c r="J293" s="164"/>
      <c r="K293" s="165"/>
      <c r="L293" s="164"/>
      <c r="M293" s="164"/>
      <c r="N293" s="164"/>
      <c r="O293" s="164"/>
      <c r="P293" s="164"/>
      <c r="Q293" s="164"/>
      <c r="R293" s="166"/>
      <c r="T293" s="167"/>
      <c r="U293" s="164"/>
      <c r="V293" s="164"/>
      <c r="W293" s="164"/>
      <c r="X293" s="164"/>
      <c r="Y293" s="164"/>
      <c r="Z293" s="164"/>
      <c r="AA293" s="168"/>
      <c r="AT293" s="169" t="s">
        <v>161</v>
      </c>
      <c r="AU293" s="169" t="s">
        <v>111</v>
      </c>
      <c r="AV293" s="162" t="s">
        <v>23</v>
      </c>
      <c r="AW293" s="162" t="s">
        <v>162</v>
      </c>
      <c r="AX293" s="162" t="s">
        <v>90</v>
      </c>
      <c r="AY293" s="169" t="s">
        <v>149</v>
      </c>
    </row>
    <row r="294" spans="2:65" s="144" customFormat="1" ht="22.5" customHeight="1" x14ac:dyDescent="0.25">
      <c r="B294" s="145"/>
      <c r="C294" s="146"/>
      <c r="D294" s="146"/>
      <c r="E294" s="147"/>
      <c r="F294" s="207" t="s">
        <v>397</v>
      </c>
      <c r="G294" s="207"/>
      <c r="H294" s="207"/>
      <c r="I294" s="207"/>
      <c r="J294" s="146"/>
      <c r="K294" s="148">
        <v>2</v>
      </c>
      <c r="L294" s="146"/>
      <c r="M294" s="146"/>
      <c r="N294" s="146"/>
      <c r="O294" s="146"/>
      <c r="P294" s="146"/>
      <c r="Q294" s="146"/>
      <c r="R294" s="149"/>
      <c r="T294" s="150"/>
      <c r="U294" s="146"/>
      <c r="V294" s="146"/>
      <c r="W294" s="146"/>
      <c r="X294" s="146"/>
      <c r="Y294" s="146"/>
      <c r="Z294" s="146"/>
      <c r="AA294" s="151"/>
      <c r="AT294" s="152" t="s">
        <v>161</v>
      </c>
      <c r="AU294" s="152" t="s">
        <v>111</v>
      </c>
      <c r="AV294" s="144" t="s">
        <v>111</v>
      </c>
      <c r="AW294" s="144" t="s">
        <v>162</v>
      </c>
      <c r="AX294" s="144" t="s">
        <v>90</v>
      </c>
      <c r="AY294" s="152" t="s">
        <v>149</v>
      </c>
    </row>
    <row r="295" spans="2:65" s="162" customFormat="1" ht="31.5" customHeight="1" x14ac:dyDescent="0.25">
      <c r="B295" s="163"/>
      <c r="C295" s="164"/>
      <c r="D295" s="164"/>
      <c r="E295" s="165"/>
      <c r="F295" s="208" t="s">
        <v>398</v>
      </c>
      <c r="G295" s="208"/>
      <c r="H295" s="208"/>
      <c r="I295" s="208"/>
      <c r="J295" s="164"/>
      <c r="K295" s="165"/>
      <c r="L295" s="164"/>
      <c r="M295" s="164"/>
      <c r="N295" s="164"/>
      <c r="O295" s="164"/>
      <c r="P295" s="164"/>
      <c r="Q295" s="164"/>
      <c r="R295" s="166"/>
      <c r="T295" s="167"/>
      <c r="U295" s="164"/>
      <c r="V295" s="164"/>
      <c r="W295" s="164"/>
      <c r="X295" s="164"/>
      <c r="Y295" s="164"/>
      <c r="Z295" s="164"/>
      <c r="AA295" s="168"/>
      <c r="AT295" s="169" t="s">
        <v>161</v>
      </c>
      <c r="AU295" s="169" t="s">
        <v>111</v>
      </c>
      <c r="AV295" s="162" t="s">
        <v>23</v>
      </c>
      <c r="AW295" s="162" t="s">
        <v>162</v>
      </c>
      <c r="AX295" s="162" t="s">
        <v>90</v>
      </c>
      <c r="AY295" s="169" t="s">
        <v>149</v>
      </c>
    </row>
    <row r="296" spans="2:65" s="144" customFormat="1" ht="22.5" customHeight="1" x14ac:dyDescent="0.25">
      <c r="B296" s="145"/>
      <c r="C296" s="146"/>
      <c r="D296" s="146"/>
      <c r="E296" s="147"/>
      <c r="F296" s="207" t="s">
        <v>399</v>
      </c>
      <c r="G296" s="207"/>
      <c r="H296" s="207"/>
      <c r="I296" s="207"/>
      <c r="J296" s="146"/>
      <c r="K296" s="148">
        <v>15</v>
      </c>
      <c r="L296" s="146"/>
      <c r="M296" s="146"/>
      <c r="N296" s="146"/>
      <c r="O296" s="146"/>
      <c r="P296" s="146"/>
      <c r="Q296" s="146"/>
      <c r="R296" s="149"/>
      <c r="T296" s="150"/>
      <c r="U296" s="146"/>
      <c r="V296" s="146"/>
      <c r="W296" s="146"/>
      <c r="X296" s="146"/>
      <c r="Y296" s="146"/>
      <c r="Z296" s="146"/>
      <c r="AA296" s="151"/>
      <c r="AT296" s="152" t="s">
        <v>161</v>
      </c>
      <c r="AU296" s="152" t="s">
        <v>111</v>
      </c>
      <c r="AV296" s="144" t="s">
        <v>111</v>
      </c>
      <c r="AW296" s="144" t="s">
        <v>162</v>
      </c>
      <c r="AX296" s="144" t="s">
        <v>90</v>
      </c>
      <c r="AY296" s="152" t="s">
        <v>149</v>
      </c>
    </row>
    <row r="297" spans="2:65" s="162" customFormat="1" ht="22.5" customHeight="1" x14ac:dyDescent="0.25">
      <c r="B297" s="163"/>
      <c r="C297" s="164"/>
      <c r="D297" s="164"/>
      <c r="E297" s="165"/>
      <c r="F297" s="208" t="s">
        <v>400</v>
      </c>
      <c r="G297" s="208"/>
      <c r="H297" s="208"/>
      <c r="I297" s="208"/>
      <c r="J297" s="164"/>
      <c r="K297" s="165"/>
      <c r="L297" s="164"/>
      <c r="M297" s="164"/>
      <c r="N297" s="164"/>
      <c r="O297" s="164"/>
      <c r="P297" s="164"/>
      <c r="Q297" s="164"/>
      <c r="R297" s="166"/>
      <c r="T297" s="167"/>
      <c r="U297" s="164"/>
      <c r="V297" s="164"/>
      <c r="W297" s="164"/>
      <c r="X297" s="164"/>
      <c r="Y297" s="164"/>
      <c r="Z297" s="164"/>
      <c r="AA297" s="168"/>
      <c r="AT297" s="169" t="s">
        <v>161</v>
      </c>
      <c r="AU297" s="169" t="s">
        <v>111</v>
      </c>
      <c r="AV297" s="162" t="s">
        <v>23</v>
      </c>
      <c r="AW297" s="162" t="s">
        <v>162</v>
      </c>
      <c r="AX297" s="162" t="s">
        <v>90</v>
      </c>
      <c r="AY297" s="169" t="s">
        <v>149</v>
      </c>
    </row>
    <row r="298" spans="2:65" s="153" customFormat="1" ht="22.5" customHeight="1" x14ac:dyDescent="0.25">
      <c r="B298" s="154"/>
      <c r="C298" s="155"/>
      <c r="D298" s="155"/>
      <c r="E298" s="156"/>
      <c r="F298" s="205" t="s">
        <v>164</v>
      </c>
      <c r="G298" s="205"/>
      <c r="H298" s="205"/>
      <c r="I298" s="205"/>
      <c r="J298" s="155"/>
      <c r="K298" s="157">
        <v>97.447999999999993</v>
      </c>
      <c r="L298" s="155"/>
      <c r="M298" s="155"/>
      <c r="N298" s="155"/>
      <c r="O298" s="155"/>
      <c r="P298" s="155"/>
      <c r="Q298" s="155"/>
      <c r="R298" s="158"/>
      <c r="T298" s="159"/>
      <c r="U298" s="155"/>
      <c r="V298" s="155"/>
      <c r="W298" s="155"/>
      <c r="X298" s="155"/>
      <c r="Y298" s="155"/>
      <c r="Z298" s="155"/>
      <c r="AA298" s="160"/>
      <c r="AT298" s="161" t="s">
        <v>161</v>
      </c>
      <c r="AU298" s="161" t="s">
        <v>111</v>
      </c>
      <c r="AV298" s="153" t="s">
        <v>154</v>
      </c>
      <c r="AW298" s="153" t="s">
        <v>162</v>
      </c>
      <c r="AX298" s="153" t="s">
        <v>23</v>
      </c>
      <c r="AY298" s="161" t="s">
        <v>149</v>
      </c>
    </row>
    <row r="299" spans="2:65" s="24" customFormat="1" ht="31.5" customHeight="1" x14ac:dyDescent="0.25">
      <c r="B299" s="134"/>
      <c r="C299" s="135" t="s">
        <v>401</v>
      </c>
      <c r="D299" s="135" t="s">
        <v>150</v>
      </c>
      <c r="E299" s="136" t="s">
        <v>402</v>
      </c>
      <c r="F299" s="209" t="s">
        <v>403</v>
      </c>
      <c r="G299" s="209"/>
      <c r="H299" s="209"/>
      <c r="I299" s="209"/>
      <c r="J299" s="137" t="s">
        <v>385</v>
      </c>
      <c r="K299" s="138">
        <v>97.5</v>
      </c>
      <c r="L299" s="203"/>
      <c r="M299" s="203"/>
      <c r="N299" s="203"/>
      <c r="O299" s="203"/>
      <c r="P299" s="203"/>
      <c r="Q299" s="203"/>
      <c r="R299" s="139"/>
      <c r="T299" s="140"/>
      <c r="U299" s="35" t="s">
        <v>55</v>
      </c>
      <c r="V299" s="141">
        <v>7.0000000000000007E-2</v>
      </c>
      <c r="W299" s="141">
        <f t="shared" ref="W299:W301" si="56">V299*K299</f>
        <v>6.8250000000000011</v>
      </c>
      <c r="X299" s="141">
        <v>0</v>
      </c>
      <c r="Y299" s="141">
        <f t="shared" ref="Y299:Y301" si="57">X299*K299</f>
        <v>0</v>
      </c>
      <c r="Z299" s="141">
        <v>1E-3</v>
      </c>
      <c r="AA299" s="142">
        <f t="shared" ref="AA299:AA301" si="58">Z299*K299</f>
        <v>9.7500000000000003E-2</v>
      </c>
      <c r="AR299" s="9" t="s">
        <v>234</v>
      </c>
      <c r="AT299" s="9" t="s">
        <v>150</v>
      </c>
      <c r="AU299" s="9" t="s">
        <v>111</v>
      </c>
      <c r="AY299" s="9" t="s">
        <v>149</v>
      </c>
      <c r="BE299" s="143">
        <f t="shared" ref="BE299:BE301" si="59">IF(U299="základní",N299,0)</f>
        <v>0</v>
      </c>
      <c r="BF299" s="143">
        <f t="shared" ref="BF299:BF301" si="60">IF(U299="snížená",N299,0)</f>
        <v>0</v>
      </c>
      <c r="BG299" s="143">
        <f t="shared" ref="BG299:BG301" si="61">IF(U299="zákl. přenesená",N299,0)</f>
        <v>0</v>
      </c>
      <c r="BH299" s="143">
        <f t="shared" ref="BH299:BH301" si="62">IF(U299="sníž. přenesená",N299,0)</f>
        <v>0</v>
      </c>
      <c r="BI299" s="143">
        <f t="shared" ref="BI299:BI301" si="63">IF(U299="nulová",N299,0)</f>
        <v>0</v>
      </c>
      <c r="BJ299" s="9" t="s">
        <v>23</v>
      </c>
      <c r="BK299" s="143">
        <f t="shared" ref="BK299:BK301" si="64">ROUND(L299*K299,2)</f>
        <v>0</v>
      </c>
      <c r="BL299" s="9" t="s">
        <v>234</v>
      </c>
      <c r="BM299" s="9" t="s">
        <v>404</v>
      </c>
    </row>
    <row r="300" spans="2:65" s="24" customFormat="1" ht="31.5" customHeight="1" x14ac:dyDescent="0.25">
      <c r="B300" s="134"/>
      <c r="C300" s="135" t="s">
        <v>405</v>
      </c>
      <c r="D300" s="135" t="s">
        <v>150</v>
      </c>
      <c r="E300" s="136" t="s">
        <v>406</v>
      </c>
      <c r="F300" s="209" t="s">
        <v>407</v>
      </c>
      <c r="G300" s="209"/>
      <c r="H300" s="209"/>
      <c r="I300" s="209"/>
      <c r="J300" s="137" t="s">
        <v>329</v>
      </c>
      <c r="K300" s="138">
        <v>312.39600000000002</v>
      </c>
      <c r="L300" s="203"/>
      <c r="M300" s="203"/>
      <c r="N300" s="203"/>
      <c r="O300" s="203"/>
      <c r="P300" s="203"/>
      <c r="Q300" s="203"/>
      <c r="R300" s="139"/>
      <c r="T300" s="140"/>
      <c r="U300" s="35" t="s">
        <v>55</v>
      </c>
      <c r="V300" s="141">
        <v>0</v>
      </c>
      <c r="W300" s="141">
        <f t="shared" si="56"/>
        <v>0</v>
      </c>
      <c r="X300" s="141">
        <v>0</v>
      </c>
      <c r="Y300" s="141">
        <f t="shared" si="57"/>
        <v>0</v>
      </c>
      <c r="Z300" s="141">
        <v>0</v>
      </c>
      <c r="AA300" s="142">
        <f t="shared" si="58"/>
        <v>0</v>
      </c>
      <c r="AR300" s="9" t="s">
        <v>234</v>
      </c>
      <c r="AT300" s="9" t="s">
        <v>150</v>
      </c>
      <c r="AU300" s="9" t="s">
        <v>111</v>
      </c>
      <c r="AY300" s="9" t="s">
        <v>149</v>
      </c>
      <c r="BE300" s="143">
        <f t="shared" si="59"/>
        <v>0</v>
      </c>
      <c r="BF300" s="143">
        <f t="shared" si="60"/>
        <v>0</v>
      </c>
      <c r="BG300" s="143">
        <f t="shared" si="61"/>
        <v>0</v>
      </c>
      <c r="BH300" s="143">
        <f t="shared" si="62"/>
        <v>0</v>
      </c>
      <c r="BI300" s="143">
        <f t="shared" si="63"/>
        <v>0</v>
      </c>
      <c r="BJ300" s="9" t="s">
        <v>23</v>
      </c>
      <c r="BK300" s="143">
        <f t="shared" si="64"/>
        <v>0</v>
      </c>
      <c r="BL300" s="9" t="s">
        <v>234</v>
      </c>
      <c r="BM300" s="9" t="s">
        <v>408</v>
      </c>
    </row>
    <row r="301" spans="2:65" s="24" customFormat="1" ht="31.5" customHeight="1" x14ac:dyDescent="0.25">
      <c r="B301" s="134"/>
      <c r="C301" s="135" t="s">
        <v>409</v>
      </c>
      <c r="D301" s="135" t="s">
        <v>150</v>
      </c>
      <c r="E301" s="136" t="s">
        <v>410</v>
      </c>
      <c r="F301" s="209" t="s">
        <v>411</v>
      </c>
      <c r="G301" s="209"/>
      <c r="H301" s="209"/>
      <c r="I301" s="209"/>
      <c r="J301" s="137" t="s">
        <v>329</v>
      </c>
      <c r="K301" s="138">
        <v>312.39600000000002</v>
      </c>
      <c r="L301" s="203"/>
      <c r="M301" s="203"/>
      <c r="N301" s="203"/>
      <c r="O301" s="203"/>
      <c r="P301" s="203"/>
      <c r="Q301" s="203"/>
      <c r="R301" s="139"/>
      <c r="T301" s="140"/>
      <c r="U301" s="35" t="s">
        <v>55</v>
      </c>
      <c r="V301" s="141">
        <v>0</v>
      </c>
      <c r="W301" s="141">
        <f t="shared" si="56"/>
        <v>0</v>
      </c>
      <c r="X301" s="141">
        <v>0</v>
      </c>
      <c r="Y301" s="141">
        <f t="shared" si="57"/>
        <v>0</v>
      </c>
      <c r="Z301" s="141">
        <v>0</v>
      </c>
      <c r="AA301" s="142">
        <f t="shared" si="58"/>
        <v>0</v>
      </c>
      <c r="AR301" s="9" t="s">
        <v>234</v>
      </c>
      <c r="AT301" s="9" t="s">
        <v>150</v>
      </c>
      <c r="AU301" s="9" t="s">
        <v>111</v>
      </c>
      <c r="AY301" s="9" t="s">
        <v>149</v>
      </c>
      <c r="BE301" s="143">
        <f t="shared" si="59"/>
        <v>0</v>
      </c>
      <c r="BF301" s="143">
        <f t="shared" si="60"/>
        <v>0</v>
      </c>
      <c r="BG301" s="143">
        <f t="shared" si="61"/>
        <v>0</v>
      </c>
      <c r="BH301" s="143">
        <f t="shared" si="62"/>
        <v>0</v>
      </c>
      <c r="BI301" s="143">
        <f t="shared" si="63"/>
        <v>0</v>
      </c>
      <c r="BJ301" s="9" t="s">
        <v>23</v>
      </c>
      <c r="BK301" s="143">
        <f t="shared" si="64"/>
        <v>0</v>
      </c>
      <c r="BL301" s="9" t="s">
        <v>234</v>
      </c>
      <c r="BM301" s="9" t="s">
        <v>412</v>
      </c>
    </row>
    <row r="302" spans="2:65" s="122" customFormat="1" ht="29.85" customHeight="1" x14ac:dyDescent="0.3">
      <c r="B302" s="123"/>
      <c r="C302" s="124"/>
      <c r="D302" s="133" t="s">
        <v>132</v>
      </c>
      <c r="E302" s="133"/>
      <c r="F302" s="133"/>
      <c r="G302" s="133"/>
      <c r="H302" s="133"/>
      <c r="I302" s="133"/>
      <c r="J302" s="133"/>
      <c r="K302" s="133"/>
      <c r="L302" s="133"/>
      <c r="M302" s="133"/>
      <c r="N302" s="211"/>
      <c r="O302" s="211"/>
      <c r="P302" s="211"/>
      <c r="Q302" s="211"/>
      <c r="R302" s="126"/>
      <c r="T302" s="127"/>
      <c r="U302" s="124"/>
      <c r="V302" s="124"/>
      <c r="W302" s="128">
        <f>SUM(W303:W318)</f>
        <v>0.17280000000000001</v>
      </c>
      <c r="X302" s="124"/>
      <c r="Y302" s="128">
        <f>SUM(Y303:Y318)</f>
        <v>8.2000000000000015E-5</v>
      </c>
      <c r="Z302" s="124"/>
      <c r="AA302" s="129">
        <f>SUM(AA303:AA318)</f>
        <v>0</v>
      </c>
      <c r="AR302" s="130" t="s">
        <v>111</v>
      </c>
      <c r="AT302" s="131" t="s">
        <v>89</v>
      </c>
      <c r="AU302" s="131" t="s">
        <v>23</v>
      </c>
      <c r="AY302" s="130" t="s">
        <v>149</v>
      </c>
      <c r="BK302" s="132">
        <f>SUM(BK303:BK318)</f>
        <v>0</v>
      </c>
    </row>
    <row r="303" spans="2:65" s="24" customFormat="1" ht="31.5" customHeight="1" x14ac:dyDescent="0.25">
      <c r="B303" s="134"/>
      <c r="C303" s="135" t="s">
        <v>413</v>
      </c>
      <c r="D303" s="135" t="s">
        <v>150</v>
      </c>
      <c r="E303" s="136" t="s">
        <v>414</v>
      </c>
      <c r="F303" s="209" t="s">
        <v>415</v>
      </c>
      <c r="G303" s="209"/>
      <c r="H303" s="209"/>
      <c r="I303" s="209"/>
      <c r="J303" s="137" t="s">
        <v>158</v>
      </c>
      <c r="K303" s="138">
        <v>0.2</v>
      </c>
      <c r="L303" s="203"/>
      <c r="M303" s="203"/>
      <c r="N303" s="203"/>
      <c r="O303" s="203"/>
      <c r="P303" s="203"/>
      <c r="Q303" s="203"/>
      <c r="R303" s="139"/>
      <c r="T303" s="140"/>
      <c r="U303" s="35" t="s">
        <v>55</v>
      </c>
      <c r="V303" s="141">
        <v>0.34200000000000003</v>
      </c>
      <c r="W303" s="141">
        <f>V303*K303</f>
        <v>6.8400000000000002E-2</v>
      </c>
      <c r="X303" s="141">
        <v>0</v>
      </c>
      <c r="Y303" s="141">
        <f>X303*K303</f>
        <v>0</v>
      </c>
      <c r="Z303" s="141">
        <v>0</v>
      </c>
      <c r="AA303" s="142">
        <f>Z303*K303</f>
        <v>0</v>
      </c>
      <c r="AR303" s="9" t="s">
        <v>234</v>
      </c>
      <c r="AT303" s="9" t="s">
        <v>150</v>
      </c>
      <c r="AU303" s="9" t="s">
        <v>111</v>
      </c>
      <c r="AY303" s="9" t="s">
        <v>149</v>
      </c>
      <c r="BE303" s="143">
        <f>IF(U303="základní",N303,0)</f>
        <v>0</v>
      </c>
      <c r="BF303" s="143">
        <f>IF(U303="snížená",N303,0)</f>
        <v>0</v>
      </c>
      <c r="BG303" s="143">
        <f>IF(U303="zákl. přenesená",N303,0)</f>
        <v>0</v>
      </c>
      <c r="BH303" s="143">
        <f>IF(U303="sníž. přenesená",N303,0)</f>
        <v>0</v>
      </c>
      <c r="BI303" s="143">
        <f>IF(U303="nulová",N303,0)</f>
        <v>0</v>
      </c>
      <c r="BJ303" s="9" t="s">
        <v>23</v>
      </c>
      <c r="BK303" s="143">
        <f>ROUND(L303*K303,2)</f>
        <v>0</v>
      </c>
      <c r="BL303" s="9" t="s">
        <v>234</v>
      </c>
      <c r="BM303" s="9" t="s">
        <v>416</v>
      </c>
    </row>
    <row r="304" spans="2:65" s="162" customFormat="1" ht="22.5" customHeight="1" x14ac:dyDescent="0.25">
      <c r="B304" s="163"/>
      <c r="C304" s="164"/>
      <c r="D304" s="164"/>
      <c r="E304" s="165"/>
      <c r="F304" s="206" t="s">
        <v>417</v>
      </c>
      <c r="G304" s="206"/>
      <c r="H304" s="206"/>
      <c r="I304" s="206"/>
      <c r="J304" s="164"/>
      <c r="K304" s="165"/>
      <c r="L304" s="164"/>
      <c r="M304" s="164"/>
      <c r="N304" s="164"/>
      <c r="O304" s="164"/>
      <c r="P304" s="164"/>
      <c r="Q304" s="164"/>
      <c r="R304" s="166"/>
      <c r="T304" s="167"/>
      <c r="U304" s="164"/>
      <c r="V304" s="164"/>
      <c r="W304" s="164"/>
      <c r="X304" s="164"/>
      <c r="Y304" s="164"/>
      <c r="Z304" s="164"/>
      <c r="AA304" s="168"/>
      <c r="AT304" s="169" t="s">
        <v>161</v>
      </c>
      <c r="AU304" s="169" t="s">
        <v>111</v>
      </c>
      <c r="AV304" s="162" t="s">
        <v>23</v>
      </c>
      <c r="AW304" s="162" t="s">
        <v>162</v>
      </c>
      <c r="AX304" s="162" t="s">
        <v>90</v>
      </c>
      <c r="AY304" s="169" t="s">
        <v>149</v>
      </c>
    </row>
    <row r="305" spans="2:65" s="144" customFormat="1" ht="22.5" customHeight="1" x14ac:dyDescent="0.25">
      <c r="B305" s="145"/>
      <c r="C305" s="146"/>
      <c r="D305" s="146"/>
      <c r="E305" s="147"/>
      <c r="F305" s="207" t="s">
        <v>285</v>
      </c>
      <c r="G305" s="207"/>
      <c r="H305" s="207"/>
      <c r="I305" s="207"/>
      <c r="J305" s="146"/>
      <c r="K305" s="148">
        <v>0.2</v>
      </c>
      <c r="L305" s="146"/>
      <c r="M305" s="146"/>
      <c r="N305" s="146"/>
      <c r="O305" s="146"/>
      <c r="P305" s="146"/>
      <c r="Q305" s="146"/>
      <c r="R305" s="149"/>
      <c r="T305" s="150"/>
      <c r="U305" s="146"/>
      <c r="V305" s="146"/>
      <c r="W305" s="146"/>
      <c r="X305" s="146"/>
      <c r="Y305" s="146"/>
      <c r="Z305" s="146"/>
      <c r="AA305" s="151"/>
      <c r="AT305" s="152" t="s">
        <v>161</v>
      </c>
      <c r="AU305" s="152" t="s">
        <v>111</v>
      </c>
      <c r="AV305" s="144" t="s">
        <v>111</v>
      </c>
      <c r="AW305" s="144" t="s">
        <v>162</v>
      </c>
      <c r="AX305" s="144" t="s">
        <v>90</v>
      </c>
      <c r="AY305" s="152" t="s">
        <v>149</v>
      </c>
    </row>
    <row r="306" spans="2:65" s="153" customFormat="1" ht="22.5" customHeight="1" x14ac:dyDescent="0.25">
      <c r="B306" s="154"/>
      <c r="C306" s="155"/>
      <c r="D306" s="155"/>
      <c r="E306" s="156"/>
      <c r="F306" s="205" t="s">
        <v>164</v>
      </c>
      <c r="G306" s="205"/>
      <c r="H306" s="205"/>
      <c r="I306" s="205"/>
      <c r="J306" s="155"/>
      <c r="K306" s="157">
        <v>0.2</v>
      </c>
      <c r="L306" s="155"/>
      <c r="M306" s="155"/>
      <c r="N306" s="155"/>
      <c r="O306" s="155"/>
      <c r="P306" s="155"/>
      <c r="Q306" s="155"/>
      <c r="R306" s="158"/>
      <c r="T306" s="159"/>
      <c r="U306" s="155"/>
      <c r="V306" s="155"/>
      <c r="W306" s="155"/>
      <c r="X306" s="155"/>
      <c r="Y306" s="155"/>
      <c r="Z306" s="155"/>
      <c r="AA306" s="160"/>
      <c r="AT306" s="161" t="s">
        <v>161</v>
      </c>
      <c r="AU306" s="161" t="s">
        <v>111</v>
      </c>
      <c r="AV306" s="153" t="s">
        <v>154</v>
      </c>
      <c r="AW306" s="153" t="s">
        <v>162</v>
      </c>
      <c r="AX306" s="153" t="s">
        <v>23</v>
      </c>
      <c r="AY306" s="161" t="s">
        <v>149</v>
      </c>
    </row>
    <row r="307" spans="2:65" s="24" customFormat="1" ht="31.5" customHeight="1" x14ac:dyDescent="0.25">
      <c r="B307" s="134"/>
      <c r="C307" s="135" t="s">
        <v>418</v>
      </c>
      <c r="D307" s="135" t="s">
        <v>150</v>
      </c>
      <c r="E307" s="136" t="s">
        <v>419</v>
      </c>
      <c r="F307" s="209" t="s">
        <v>420</v>
      </c>
      <c r="G307" s="209"/>
      <c r="H307" s="209"/>
      <c r="I307" s="209"/>
      <c r="J307" s="137" t="s">
        <v>158</v>
      </c>
      <c r="K307" s="138">
        <v>0.2</v>
      </c>
      <c r="L307" s="203"/>
      <c r="M307" s="203"/>
      <c r="N307" s="203"/>
      <c r="O307" s="203"/>
      <c r="P307" s="203"/>
      <c r="Q307" s="203"/>
      <c r="R307" s="139"/>
      <c r="T307" s="140"/>
      <c r="U307" s="35" t="s">
        <v>55</v>
      </c>
      <c r="V307" s="141">
        <v>0.184</v>
      </c>
      <c r="W307" s="141">
        <f>V307*K307</f>
        <v>3.6799999999999999E-2</v>
      </c>
      <c r="X307" s="141">
        <v>1.7000000000000001E-4</v>
      </c>
      <c r="Y307" s="141">
        <f>X307*K307</f>
        <v>3.4000000000000007E-5</v>
      </c>
      <c r="Z307" s="141">
        <v>0</v>
      </c>
      <c r="AA307" s="142">
        <f>Z307*K307</f>
        <v>0</v>
      </c>
      <c r="AR307" s="9" t="s">
        <v>234</v>
      </c>
      <c r="AT307" s="9" t="s">
        <v>150</v>
      </c>
      <c r="AU307" s="9" t="s">
        <v>111</v>
      </c>
      <c r="AY307" s="9" t="s">
        <v>149</v>
      </c>
      <c r="BE307" s="143">
        <f>IF(U307="základní",N307,0)</f>
        <v>0</v>
      </c>
      <c r="BF307" s="143">
        <f>IF(U307="snížená",N307,0)</f>
        <v>0</v>
      </c>
      <c r="BG307" s="143">
        <f>IF(U307="zákl. přenesená",N307,0)</f>
        <v>0</v>
      </c>
      <c r="BH307" s="143">
        <f>IF(U307="sníž. přenesená",N307,0)</f>
        <v>0</v>
      </c>
      <c r="BI307" s="143">
        <f>IF(U307="nulová",N307,0)</f>
        <v>0</v>
      </c>
      <c r="BJ307" s="9" t="s">
        <v>23</v>
      </c>
      <c r="BK307" s="143">
        <f>ROUND(L307*K307,2)</f>
        <v>0</v>
      </c>
      <c r="BL307" s="9" t="s">
        <v>234</v>
      </c>
      <c r="BM307" s="9" t="s">
        <v>421</v>
      </c>
    </row>
    <row r="308" spans="2:65" s="162" customFormat="1" ht="22.5" customHeight="1" x14ac:dyDescent="0.25">
      <c r="B308" s="163"/>
      <c r="C308" s="164"/>
      <c r="D308" s="164"/>
      <c r="E308" s="165"/>
      <c r="F308" s="206" t="s">
        <v>417</v>
      </c>
      <c r="G308" s="206"/>
      <c r="H308" s="206"/>
      <c r="I308" s="206"/>
      <c r="J308" s="164"/>
      <c r="K308" s="165"/>
      <c r="L308" s="164"/>
      <c r="M308" s="164"/>
      <c r="N308" s="164"/>
      <c r="O308" s="164"/>
      <c r="P308" s="164"/>
      <c r="Q308" s="164"/>
      <c r="R308" s="166"/>
      <c r="T308" s="167"/>
      <c r="U308" s="164"/>
      <c r="V308" s="164"/>
      <c r="W308" s="164"/>
      <c r="X308" s="164"/>
      <c r="Y308" s="164"/>
      <c r="Z308" s="164"/>
      <c r="AA308" s="168"/>
      <c r="AT308" s="169" t="s">
        <v>161</v>
      </c>
      <c r="AU308" s="169" t="s">
        <v>111</v>
      </c>
      <c r="AV308" s="162" t="s">
        <v>23</v>
      </c>
      <c r="AW308" s="162" t="s">
        <v>162</v>
      </c>
      <c r="AX308" s="162" t="s">
        <v>90</v>
      </c>
      <c r="AY308" s="169" t="s">
        <v>149</v>
      </c>
    </row>
    <row r="309" spans="2:65" s="144" customFormat="1" ht="22.5" customHeight="1" x14ac:dyDescent="0.25">
      <c r="B309" s="145"/>
      <c r="C309" s="146"/>
      <c r="D309" s="146"/>
      <c r="E309" s="147"/>
      <c r="F309" s="207" t="s">
        <v>285</v>
      </c>
      <c r="G309" s="207"/>
      <c r="H309" s="207"/>
      <c r="I309" s="207"/>
      <c r="J309" s="146"/>
      <c r="K309" s="148">
        <v>0.2</v>
      </c>
      <c r="L309" s="146"/>
      <c r="M309" s="146"/>
      <c r="N309" s="146"/>
      <c r="O309" s="146"/>
      <c r="P309" s="146"/>
      <c r="Q309" s="146"/>
      <c r="R309" s="149"/>
      <c r="T309" s="150"/>
      <c r="U309" s="146"/>
      <c r="V309" s="146"/>
      <c r="W309" s="146"/>
      <c r="X309" s="146"/>
      <c r="Y309" s="146"/>
      <c r="Z309" s="146"/>
      <c r="AA309" s="151"/>
      <c r="AT309" s="152" t="s">
        <v>161</v>
      </c>
      <c r="AU309" s="152" t="s">
        <v>111</v>
      </c>
      <c r="AV309" s="144" t="s">
        <v>111</v>
      </c>
      <c r="AW309" s="144" t="s">
        <v>162</v>
      </c>
      <c r="AX309" s="144" t="s">
        <v>90</v>
      </c>
      <c r="AY309" s="152" t="s">
        <v>149</v>
      </c>
    </row>
    <row r="310" spans="2:65" s="153" customFormat="1" ht="22.5" customHeight="1" x14ac:dyDescent="0.25">
      <c r="B310" s="154"/>
      <c r="C310" s="155"/>
      <c r="D310" s="155"/>
      <c r="E310" s="156"/>
      <c r="F310" s="205" t="s">
        <v>164</v>
      </c>
      <c r="G310" s="205"/>
      <c r="H310" s="205"/>
      <c r="I310" s="205"/>
      <c r="J310" s="155"/>
      <c r="K310" s="157">
        <v>0.2</v>
      </c>
      <c r="L310" s="155"/>
      <c r="M310" s="155"/>
      <c r="N310" s="155"/>
      <c r="O310" s="155"/>
      <c r="P310" s="155"/>
      <c r="Q310" s="155"/>
      <c r="R310" s="158"/>
      <c r="T310" s="159"/>
      <c r="U310" s="155"/>
      <c r="V310" s="155"/>
      <c r="W310" s="155"/>
      <c r="X310" s="155"/>
      <c r="Y310" s="155"/>
      <c r="Z310" s="155"/>
      <c r="AA310" s="160"/>
      <c r="AT310" s="161" t="s">
        <v>161</v>
      </c>
      <c r="AU310" s="161" t="s">
        <v>111</v>
      </c>
      <c r="AV310" s="153" t="s">
        <v>154</v>
      </c>
      <c r="AW310" s="153" t="s">
        <v>162</v>
      </c>
      <c r="AX310" s="153" t="s">
        <v>23</v>
      </c>
      <c r="AY310" s="161" t="s">
        <v>149</v>
      </c>
    </row>
    <row r="311" spans="2:65" s="24" customFormat="1" ht="31.5" customHeight="1" x14ac:dyDescent="0.25">
      <c r="B311" s="134"/>
      <c r="C311" s="135" t="s">
        <v>422</v>
      </c>
      <c r="D311" s="135" t="s">
        <v>150</v>
      </c>
      <c r="E311" s="136" t="s">
        <v>423</v>
      </c>
      <c r="F311" s="209" t="s">
        <v>424</v>
      </c>
      <c r="G311" s="209"/>
      <c r="H311" s="209"/>
      <c r="I311" s="209"/>
      <c r="J311" s="137" t="s">
        <v>158</v>
      </c>
      <c r="K311" s="138">
        <v>0.2</v>
      </c>
      <c r="L311" s="203"/>
      <c r="M311" s="203"/>
      <c r="N311" s="203"/>
      <c r="O311" s="203"/>
      <c r="P311" s="203"/>
      <c r="Q311" s="203"/>
      <c r="R311" s="139"/>
      <c r="T311" s="140"/>
      <c r="U311" s="35" t="s">
        <v>55</v>
      </c>
      <c r="V311" s="141">
        <v>0.16600000000000001</v>
      </c>
      <c r="W311" s="141">
        <f>V311*K311</f>
        <v>3.32E-2</v>
      </c>
      <c r="X311" s="141">
        <v>1.2E-4</v>
      </c>
      <c r="Y311" s="141">
        <f>X311*K311</f>
        <v>2.4000000000000001E-5</v>
      </c>
      <c r="Z311" s="141">
        <v>0</v>
      </c>
      <c r="AA311" s="142">
        <f>Z311*K311</f>
        <v>0</v>
      </c>
      <c r="AR311" s="9" t="s">
        <v>234</v>
      </c>
      <c r="AT311" s="9" t="s">
        <v>150</v>
      </c>
      <c r="AU311" s="9" t="s">
        <v>111</v>
      </c>
      <c r="AY311" s="9" t="s">
        <v>149</v>
      </c>
      <c r="BE311" s="143">
        <f>IF(U311="základní",N311,0)</f>
        <v>0</v>
      </c>
      <c r="BF311" s="143">
        <f>IF(U311="snížená",N311,0)</f>
        <v>0</v>
      </c>
      <c r="BG311" s="143">
        <f>IF(U311="zákl. přenesená",N311,0)</f>
        <v>0</v>
      </c>
      <c r="BH311" s="143">
        <f>IF(U311="sníž. přenesená",N311,0)</f>
        <v>0</v>
      </c>
      <c r="BI311" s="143">
        <f>IF(U311="nulová",N311,0)</f>
        <v>0</v>
      </c>
      <c r="BJ311" s="9" t="s">
        <v>23</v>
      </c>
      <c r="BK311" s="143">
        <f>ROUND(L311*K311,2)</f>
        <v>0</v>
      </c>
      <c r="BL311" s="9" t="s">
        <v>234</v>
      </c>
      <c r="BM311" s="9" t="s">
        <v>425</v>
      </c>
    </row>
    <row r="312" spans="2:65" s="162" customFormat="1" ht="22.5" customHeight="1" x14ac:dyDescent="0.25">
      <c r="B312" s="163"/>
      <c r="C312" s="164"/>
      <c r="D312" s="164"/>
      <c r="E312" s="165"/>
      <c r="F312" s="206" t="s">
        <v>417</v>
      </c>
      <c r="G312" s="206"/>
      <c r="H312" s="206"/>
      <c r="I312" s="206"/>
      <c r="J312" s="164"/>
      <c r="K312" s="165"/>
      <c r="L312" s="164"/>
      <c r="M312" s="164"/>
      <c r="N312" s="164"/>
      <c r="O312" s="164"/>
      <c r="P312" s="164"/>
      <c r="Q312" s="164"/>
      <c r="R312" s="166"/>
      <c r="T312" s="167"/>
      <c r="U312" s="164"/>
      <c r="V312" s="164"/>
      <c r="W312" s="164"/>
      <c r="X312" s="164"/>
      <c r="Y312" s="164"/>
      <c r="Z312" s="164"/>
      <c r="AA312" s="168"/>
      <c r="AT312" s="169" t="s">
        <v>161</v>
      </c>
      <c r="AU312" s="169" t="s">
        <v>111</v>
      </c>
      <c r="AV312" s="162" t="s">
        <v>23</v>
      </c>
      <c r="AW312" s="162" t="s">
        <v>162</v>
      </c>
      <c r="AX312" s="162" t="s">
        <v>90</v>
      </c>
      <c r="AY312" s="169" t="s">
        <v>149</v>
      </c>
    </row>
    <row r="313" spans="2:65" s="144" customFormat="1" ht="22.5" customHeight="1" x14ac:dyDescent="0.25">
      <c r="B313" s="145"/>
      <c r="C313" s="146"/>
      <c r="D313" s="146"/>
      <c r="E313" s="147"/>
      <c r="F313" s="207" t="s">
        <v>285</v>
      </c>
      <c r="G313" s="207"/>
      <c r="H313" s="207"/>
      <c r="I313" s="207"/>
      <c r="J313" s="146"/>
      <c r="K313" s="148">
        <v>0.2</v>
      </c>
      <c r="L313" s="146"/>
      <c r="M313" s="146"/>
      <c r="N313" s="146"/>
      <c r="O313" s="146"/>
      <c r="P313" s="146"/>
      <c r="Q313" s="146"/>
      <c r="R313" s="149"/>
      <c r="T313" s="150"/>
      <c r="U313" s="146"/>
      <c r="V313" s="146"/>
      <c r="W313" s="146"/>
      <c r="X313" s="146"/>
      <c r="Y313" s="146"/>
      <c r="Z313" s="146"/>
      <c r="AA313" s="151"/>
      <c r="AT313" s="152" t="s">
        <v>161</v>
      </c>
      <c r="AU313" s="152" t="s">
        <v>111</v>
      </c>
      <c r="AV313" s="144" t="s">
        <v>111</v>
      </c>
      <c r="AW313" s="144" t="s">
        <v>162</v>
      </c>
      <c r="AX313" s="144" t="s">
        <v>90</v>
      </c>
      <c r="AY313" s="152" t="s">
        <v>149</v>
      </c>
    </row>
    <row r="314" spans="2:65" s="153" customFormat="1" ht="22.5" customHeight="1" x14ac:dyDescent="0.25">
      <c r="B314" s="154"/>
      <c r="C314" s="155"/>
      <c r="D314" s="155"/>
      <c r="E314" s="156"/>
      <c r="F314" s="205" t="s">
        <v>164</v>
      </c>
      <c r="G314" s="205"/>
      <c r="H314" s="205"/>
      <c r="I314" s="205"/>
      <c r="J314" s="155"/>
      <c r="K314" s="157">
        <v>0.2</v>
      </c>
      <c r="L314" s="155"/>
      <c r="M314" s="155"/>
      <c r="N314" s="155"/>
      <c r="O314" s="155"/>
      <c r="P314" s="155"/>
      <c r="Q314" s="155"/>
      <c r="R314" s="158"/>
      <c r="T314" s="159"/>
      <c r="U314" s="155"/>
      <c r="V314" s="155"/>
      <c r="W314" s="155"/>
      <c r="X314" s="155"/>
      <c r="Y314" s="155"/>
      <c r="Z314" s="155"/>
      <c r="AA314" s="160"/>
      <c r="AT314" s="161" t="s">
        <v>161</v>
      </c>
      <c r="AU314" s="161" t="s">
        <v>111</v>
      </c>
      <c r="AV314" s="153" t="s">
        <v>154</v>
      </c>
      <c r="AW314" s="153" t="s">
        <v>162</v>
      </c>
      <c r="AX314" s="153" t="s">
        <v>23</v>
      </c>
      <c r="AY314" s="161" t="s">
        <v>149</v>
      </c>
    </row>
    <row r="315" spans="2:65" s="24" customFormat="1" ht="31.5" customHeight="1" x14ac:dyDescent="0.25">
      <c r="B315" s="134"/>
      <c r="C315" s="135" t="s">
        <v>426</v>
      </c>
      <c r="D315" s="135" t="s">
        <v>150</v>
      </c>
      <c r="E315" s="136" t="s">
        <v>427</v>
      </c>
      <c r="F315" s="209" t="s">
        <v>428</v>
      </c>
      <c r="G315" s="209"/>
      <c r="H315" s="209"/>
      <c r="I315" s="209"/>
      <c r="J315" s="137" t="s">
        <v>158</v>
      </c>
      <c r="K315" s="138">
        <v>0.2</v>
      </c>
      <c r="L315" s="203"/>
      <c r="M315" s="203"/>
      <c r="N315" s="203"/>
      <c r="O315" s="203"/>
      <c r="P315" s="203"/>
      <c r="Q315" s="203"/>
      <c r="R315" s="139"/>
      <c r="T315" s="140"/>
      <c r="U315" s="35" t="s">
        <v>55</v>
      </c>
      <c r="V315" s="141">
        <v>0.17199999999999999</v>
      </c>
      <c r="W315" s="141">
        <f>V315*K315</f>
        <v>3.44E-2</v>
      </c>
      <c r="X315" s="141">
        <v>1.2E-4</v>
      </c>
      <c r="Y315" s="141">
        <f>X315*K315</f>
        <v>2.4000000000000001E-5</v>
      </c>
      <c r="Z315" s="141">
        <v>0</v>
      </c>
      <c r="AA315" s="142">
        <f>Z315*K315</f>
        <v>0</v>
      </c>
      <c r="AR315" s="9" t="s">
        <v>234</v>
      </c>
      <c r="AT315" s="9" t="s">
        <v>150</v>
      </c>
      <c r="AU315" s="9" t="s">
        <v>111</v>
      </c>
      <c r="AY315" s="9" t="s">
        <v>149</v>
      </c>
      <c r="BE315" s="143">
        <f>IF(U315="základní",N315,0)</f>
        <v>0</v>
      </c>
      <c r="BF315" s="143">
        <f>IF(U315="snížená",N315,0)</f>
        <v>0</v>
      </c>
      <c r="BG315" s="143">
        <f>IF(U315="zákl. přenesená",N315,0)</f>
        <v>0</v>
      </c>
      <c r="BH315" s="143">
        <f>IF(U315="sníž. přenesená",N315,0)</f>
        <v>0</v>
      </c>
      <c r="BI315" s="143">
        <f>IF(U315="nulová",N315,0)</f>
        <v>0</v>
      </c>
      <c r="BJ315" s="9" t="s">
        <v>23</v>
      </c>
      <c r="BK315" s="143">
        <f>ROUND(L315*K315,2)</f>
        <v>0</v>
      </c>
      <c r="BL315" s="9" t="s">
        <v>234</v>
      </c>
      <c r="BM315" s="9" t="s">
        <v>429</v>
      </c>
    </row>
    <row r="316" spans="2:65" s="162" customFormat="1" ht="22.5" customHeight="1" x14ac:dyDescent="0.25">
      <c r="B316" s="163"/>
      <c r="C316" s="164"/>
      <c r="D316" s="164"/>
      <c r="E316" s="165"/>
      <c r="F316" s="206" t="s">
        <v>417</v>
      </c>
      <c r="G316" s="206"/>
      <c r="H316" s="206"/>
      <c r="I316" s="206"/>
      <c r="J316" s="164"/>
      <c r="K316" s="165"/>
      <c r="L316" s="164"/>
      <c r="M316" s="164"/>
      <c r="N316" s="164"/>
      <c r="O316" s="164"/>
      <c r="P316" s="164"/>
      <c r="Q316" s="164"/>
      <c r="R316" s="166"/>
      <c r="T316" s="167"/>
      <c r="U316" s="164"/>
      <c r="V316" s="164"/>
      <c r="W316" s="164"/>
      <c r="X316" s="164"/>
      <c r="Y316" s="164"/>
      <c r="Z316" s="164"/>
      <c r="AA316" s="168"/>
      <c r="AT316" s="169" t="s">
        <v>161</v>
      </c>
      <c r="AU316" s="169" t="s">
        <v>111</v>
      </c>
      <c r="AV316" s="162" t="s">
        <v>23</v>
      </c>
      <c r="AW316" s="162" t="s">
        <v>162</v>
      </c>
      <c r="AX316" s="162" t="s">
        <v>90</v>
      </c>
      <c r="AY316" s="169" t="s">
        <v>149</v>
      </c>
    </row>
    <row r="317" spans="2:65" s="144" customFormat="1" ht="22.5" customHeight="1" x14ac:dyDescent="0.25">
      <c r="B317" s="145"/>
      <c r="C317" s="146"/>
      <c r="D317" s="146"/>
      <c r="E317" s="147"/>
      <c r="F317" s="207" t="s">
        <v>285</v>
      </c>
      <c r="G317" s="207"/>
      <c r="H317" s="207"/>
      <c r="I317" s="207"/>
      <c r="J317" s="146"/>
      <c r="K317" s="148">
        <v>0.2</v>
      </c>
      <c r="L317" s="146"/>
      <c r="M317" s="146"/>
      <c r="N317" s="146"/>
      <c r="O317" s="146"/>
      <c r="P317" s="146"/>
      <c r="Q317" s="146"/>
      <c r="R317" s="149"/>
      <c r="T317" s="150"/>
      <c r="U317" s="146"/>
      <c r="V317" s="146"/>
      <c r="W317" s="146"/>
      <c r="X317" s="146"/>
      <c r="Y317" s="146"/>
      <c r="Z317" s="146"/>
      <c r="AA317" s="151"/>
      <c r="AT317" s="152" t="s">
        <v>161</v>
      </c>
      <c r="AU317" s="152" t="s">
        <v>111</v>
      </c>
      <c r="AV317" s="144" t="s">
        <v>111</v>
      </c>
      <c r="AW317" s="144" t="s">
        <v>162</v>
      </c>
      <c r="AX317" s="144" t="s">
        <v>90</v>
      </c>
      <c r="AY317" s="152" t="s">
        <v>149</v>
      </c>
    </row>
    <row r="318" spans="2:65" s="153" customFormat="1" ht="22.5" customHeight="1" x14ac:dyDescent="0.25">
      <c r="B318" s="154"/>
      <c r="C318" s="155"/>
      <c r="D318" s="155"/>
      <c r="E318" s="156"/>
      <c r="F318" s="205" t="s">
        <v>164</v>
      </c>
      <c r="G318" s="205"/>
      <c r="H318" s="205"/>
      <c r="I318" s="205"/>
      <c r="J318" s="155"/>
      <c r="K318" s="157">
        <v>0.2</v>
      </c>
      <c r="L318" s="155"/>
      <c r="M318" s="155"/>
      <c r="N318" s="155"/>
      <c r="O318" s="155"/>
      <c r="P318" s="155"/>
      <c r="Q318" s="155"/>
      <c r="R318" s="158"/>
      <c r="T318" s="159"/>
      <c r="U318" s="155"/>
      <c r="V318" s="155"/>
      <c r="W318" s="155"/>
      <c r="X318" s="155"/>
      <c r="Y318" s="155"/>
      <c r="Z318" s="155"/>
      <c r="AA318" s="160"/>
      <c r="AT318" s="161" t="s">
        <v>161</v>
      </c>
      <c r="AU318" s="161" t="s">
        <v>111</v>
      </c>
      <c r="AV318" s="153" t="s">
        <v>154</v>
      </c>
      <c r="AW318" s="153" t="s">
        <v>162</v>
      </c>
      <c r="AX318" s="153" t="s">
        <v>23</v>
      </c>
      <c r="AY318" s="161" t="s">
        <v>149</v>
      </c>
    </row>
    <row r="319" spans="2:65" s="122" customFormat="1" ht="29.85" customHeight="1" x14ac:dyDescent="0.3">
      <c r="B319" s="123"/>
      <c r="C319" s="124"/>
      <c r="D319" s="133" t="s">
        <v>133</v>
      </c>
      <c r="E319" s="133"/>
      <c r="F319" s="133"/>
      <c r="G319" s="133"/>
      <c r="H319" s="133"/>
      <c r="I319" s="133"/>
      <c r="J319" s="133"/>
      <c r="K319" s="133"/>
      <c r="L319" s="133"/>
      <c r="M319" s="133"/>
      <c r="N319" s="210"/>
      <c r="O319" s="210"/>
      <c r="P319" s="210"/>
      <c r="Q319" s="210"/>
      <c r="R319" s="126"/>
      <c r="T319" s="127"/>
      <c r="U319" s="124"/>
      <c r="V319" s="124"/>
      <c r="W319" s="128">
        <f>SUM(W320:W328)</f>
        <v>9.7920000000000016</v>
      </c>
      <c r="X319" s="124"/>
      <c r="Y319" s="128">
        <f>SUM(Y320:Y328)</f>
        <v>4.8000000000000004E-3</v>
      </c>
      <c r="Z319" s="124"/>
      <c r="AA319" s="129">
        <f>SUM(AA320:AA328)</f>
        <v>0</v>
      </c>
      <c r="AR319" s="130" t="s">
        <v>111</v>
      </c>
      <c r="AT319" s="131" t="s">
        <v>89</v>
      </c>
      <c r="AU319" s="131" t="s">
        <v>23</v>
      </c>
      <c r="AY319" s="130" t="s">
        <v>149</v>
      </c>
      <c r="BK319" s="132">
        <f>SUM(BK320:BK328)</f>
        <v>0</v>
      </c>
    </row>
    <row r="320" spans="2:65" s="24" customFormat="1" ht="31.5" customHeight="1" x14ac:dyDescent="0.25">
      <c r="B320" s="134"/>
      <c r="C320" s="135" t="s">
        <v>430</v>
      </c>
      <c r="D320" s="135" t="s">
        <v>150</v>
      </c>
      <c r="E320" s="136" t="s">
        <v>431</v>
      </c>
      <c r="F320" s="209" t="s">
        <v>432</v>
      </c>
      <c r="G320" s="209"/>
      <c r="H320" s="209"/>
      <c r="I320" s="209"/>
      <c r="J320" s="137" t="s">
        <v>158</v>
      </c>
      <c r="K320" s="138">
        <v>108</v>
      </c>
      <c r="L320" s="203"/>
      <c r="M320" s="203"/>
      <c r="N320" s="203"/>
      <c r="O320" s="203"/>
      <c r="P320" s="203"/>
      <c r="Q320" s="203"/>
      <c r="R320" s="139"/>
      <c r="T320" s="140"/>
      <c r="U320" s="35" t="s">
        <v>55</v>
      </c>
      <c r="V320" s="141">
        <v>8.4000000000000005E-2</v>
      </c>
      <c r="W320" s="141">
        <f>V320*K320</f>
        <v>9.072000000000001</v>
      </c>
      <c r="X320" s="141">
        <v>0</v>
      </c>
      <c r="Y320" s="141">
        <f>X320*K320</f>
        <v>0</v>
      </c>
      <c r="Z320" s="141">
        <v>0</v>
      </c>
      <c r="AA320" s="142">
        <f>Z320*K320</f>
        <v>0</v>
      </c>
      <c r="AR320" s="9" t="s">
        <v>234</v>
      </c>
      <c r="AT320" s="9" t="s">
        <v>150</v>
      </c>
      <c r="AU320" s="9" t="s">
        <v>111</v>
      </c>
      <c r="AY320" s="9" t="s">
        <v>149</v>
      </c>
      <c r="BE320" s="143">
        <f>IF(U320="základní",N320,0)</f>
        <v>0</v>
      </c>
      <c r="BF320" s="143">
        <f>IF(U320="snížená",N320,0)</f>
        <v>0</v>
      </c>
      <c r="BG320" s="143">
        <f>IF(U320="zákl. přenesená",N320,0)</f>
        <v>0</v>
      </c>
      <c r="BH320" s="143">
        <f>IF(U320="sníž. přenesená",N320,0)</f>
        <v>0</v>
      </c>
      <c r="BI320" s="143">
        <f>IF(U320="nulová",N320,0)</f>
        <v>0</v>
      </c>
      <c r="BJ320" s="9" t="s">
        <v>23</v>
      </c>
      <c r="BK320" s="143">
        <f>ROUND(L320*K320,2)</f>
        <v>0</v>
      </c>
      <c r="BL320" s="9" t="s">
        <v>234</v>
      </c>
      <c r="BM320" s="9" t="s">
        <v>433</v>
      </c>
    </row>
    <row r="321" spans="2:65" s="162" customFormat="1" ht="22.5" customHeight="1" x14ac:dyDescent="0.25">
      <c r="B321" s="163"/>
      <c r="C321" s="164"/>
      <c r="D321" s="164"/>
      <c r="E321" s="165"/>
      <c r="F321" s="206" t="s">
        <v>434</v>
      </c>
      <c r="G321" s="206"/>
      <c r="H321" s="206"/>
      <c r="I321" s="206"/>
      <c r="J321" s="164"/>
      <c r="K321" s="165"/>
      <c r="L321" s="164"/>
      <c r="M321" s="164"/>
      <c r="N321" s="164"/>
      <c r="O321" s="164"/>
      <c r="P321" s="164"/>
      <c r="Q321" s="164"/>
      <c r="R321" s="166"/>
      <c r="T321" s="167"/>
      <c r="U321" s="164"/>
      <c r="V321" s="164"/>
      <c r="W321" s="164"/>
      <c r="X321" s="164"/>
      <c r="Y321" s="164"/>
      <c r="Z321" s="164"/>
      <c r="AA321" s="168"/>
      <c r="AT321" s="169" t="s">
        <v>161</v>
      </c>
      <c r="AU321" s="169" t="s">
        <v>111</v>
      </c>
      <c r="AV321" s="162" t="s">
        <v>23</v>
      </c>
      <c r="AW321" s="162" t="s">
        <v>162</v>
      </c>
      <c r="AX321" s="162" t="s">
        <v>90</v>
      </c>
      <c r="AY321" s="169" t="s">
        <v>149</v>
      </c>
    </row>
    <row r="322" spans="2:65" s="144" customFormat="1" ht="22.5" customHeight="1" x14ac:dyDescent="0.25">
      <c r="B322" s="145"/>
      <c r="C322" s="146"/>
      <c r="D322" s="146"/>
      <c r="E322" s="147"/>
      <c r="F322" s="207" t="s">
        <v>435</v>
      </c>
      <c r="G322" s="207"/>
      <c r="H322" s="207"/>
      <c r="I322" s="207"/>
      <c r="J322" s="146"/>
      <c r="K322" s="148">
        <v>88</v>
      </c>
      <c r="L322" s="146"/>
      <c r="M322" s="146"/>
      <c r="N322" s="146"/>
      <c r="O322" s="146"/>
      <c r="P322" s="146"/>
      <c r="Q322" s="146"/>
      <c r="R322" s="149"/>
      <c r="T322" s="150"/>
      <c r="U322" s="146"/>
      <c r="V322" s="146"/>
      <c r="W322" s="146"/>
      <c r="X322" s="146"/>
      <c r="Y322" s="146"/>
      <c r="Z322" s="146"/>
      <c r="AA322" s="151"/>
      <c r="AT322" s="152" t="s">
        <v>161</v>
      </c>
      <c r="AU322" s="152" t="s">
        <v>111</v>
      </c>
      <c r="AV322" s="144" t="s">
        <v>111</v>
      </c>
      <c r="AW322" s="144" t="s">
        <v>162</v>
      </c>
      <c r="AX322" s="144" t="s">
        <v>90</v>
      </c>
      <c r="AY322" s="152" t="s">
        <v>149</v>
      </c>
    </row>
    <row r="323" spans="2:65" s="162" customFormat="1" ht="22.5" customHeight="1" x14ac:dyDescent="0.25">
      <c r="B323" s="163"/>
      <c r="C323" s="164"/>
      <c r="D323" s="164"/>
      <c r="E323" s="165"/>
      <c r="F323" s="208" t="s">
        <v>436</v>
      </c>
      <c r="G323" s="208"/>
      <c r="H323" s="208"/>
      <c r="I323" s="208"/>
      <c r="J323" s="164"/>
      <c r="K323" s="165"/>
      <c r="L323" s="164"/>
      <c r="M323" s="164"/>
      <c r="N323" s="164"/>
      <c r="O323" s="164"/>
      <c r="P323" s="164"/>
      <c r="Q323" s="164"/>
      <c r="R323" s="166"/>
      <c r="T323" s="167"/>
      <c r="U323" s="164"/>
      <c r="V323" s="164"/>
      <c r="W323" s="164"/>
      <c r="X323" s="164"/>
      <c r="Y323" s="164"/>
      <c r="Z323" s="164"/>
      <c r="AA323" s="168"/>
      <c r="AT323" s="169" t="s">
        <v>161</v>
      </c>
      <c r="AU323" s="169" t="s">
        <v>111</v>
      </c>
      <c r="AV323" s="162" t="s">
        <v>23</v>
      </c>
      <c r="AW323" s="162" t="s">
        <v>162</v>
      </c>
      <c r="AX323" s="162" t="s">
        <v>90</v>
      </c>
      <c r="AY323" s="169" t="s">
        <v>149</v>
      </c>
    </row>
    <row r="324" spans="2:65" s="144" customFormat="1" ht="22.5" customHeight="1" x14ac:dyDescent="0.25">
      <c r="B324" s="145"/>
      <c r="C324" s="146"/>
      <c r="D324" s="146"/>
      <c r="E324" s="147"/>
      <c r="F324" s="207" t="s">
        <v>175</v>
      </c>
      <c r="G324" s="207"/>
      <c r="H324" s="207"/>
      <c r="I324" s="207"/>
      <c r="J324" s="146"/>
      <c r="K324" s="148">
        <v>20</v>
      </c>
      <c r="L324" s="146"/>
      <c r="M324" s="146"/>
      <c r="N324" s="146"/>
      <c r="O324" s="146"/>
      <c r="P324" s="146"/>
      <c r="Q324" s="146"/>
      <c r="R324" s="149"/>
      <c r="T324" s="150"/>
      <c r="U324" s="146"/>
      <c r="V324" s="146"/>
      <c r="W324" s="146"/>
      <c r="X324" s="146"/>
      <c r="Y324" s="146"/>
      <c r="Z324" s="146"/>
      <c r="AA324" s="151"/>
      <c r="AT324" s="152" t="s">
        <v>161</v>
      </c>
      <c r="AU324" s="152" t="s">
        <v>111</v>
      </c>
      <c r="AV324" s="144" t="s">
        <v>111</v>
      </c>
      <c r="AW324" s="144" t="s">
        <v>162</v>
      </c>
      <c r="AX324" s="144" t="s">
        <v>90</v>
      </c>
      <c r="AY324" s="152" t="s">
        <v>149</v>
      </c>
    </row>
    <row r="325" spans="2:65" s="153" customFormat="1" ht="22.5" customHeight="1" x14ac:dyDescent="0.25">
      <c r="B325" s="154"/>
      <c r="C325" s="155"/>
      <c r="D325" s="155"/>
      <c r="E325" s="156"/>
      <c r="F325" s="205" t="s">
        <v>164</v>
      </c>
      <c r="G325" s="205"/>
      <c r="H325" s="205"/>
      <c r="I325" s="205"/>
      <c r="J325" s="155"/>
      <c r="K325" s="157">
        <v>108</v>
      </c>
      <c r="L325" s="155"/>
      <c r="M325" s="155"/>
      <c r="N325" s="155"/>
      <c r="O325" s="155"/>
      <c r="P325" s="155"/>
      <c r="Q325" s="155"/>
      <c r="R325" s="158"/>
      <c r="T325" s="159"/>
      <c r="U325" s="155"/>
      <c r="V325" s="155"/>
      <c r="W325" s="155"/>
      <c r="X325" s="155"/>
      <c r="Y325" s="155"/>
      <c r="Z325" s="155"/>
      <c r="AA325" s="160"/>
      <c r="AT325" s="161" t="s">
        <v>161</v>
      </c>
      <c r="AU325" s="161" t="s">
        <v>111</v>
      </c>
      <c r="AV325" s="153" t="s">
        <v>154</v>
      </c>
      <c r="AW325" s="153" t="s">
        <v>162</v>
      </c>
      <c r="AX325" s="153" t="s">
        <v>23</v>
      </c>
      <c r="AY325" s="161" t="s">
        <v>149</v>
      </c>
    </row>
    <row r="326" spans="2:65" s="24" customFormat="1" ht="31.5" customHeight="1" x14ac:dyDescent="0.25">
      <c r="B326" s="134"/>
      <c r="C326" s="135" t="s">
        <v>437</v>
      </c>
      <c r="D326" s="135" t="s">
        <v>150</v>
      </c>
      <c r="E326" s="136" t="s">
        <v>438</v>
      </c>
      <c r="F326" s="209" t="s">
        <v>439</v>
      </c>
      <c r="G326" s="209"/>
      <c r="H326" s="209"/>
      <c r="I326" s="209"/>
      <c r="J326" s="137" t="s">
        <v>158</v>
      </c>
      <c r="K326" s="138">
        <v>12</v>
      </c>
      <c r="L326" s="203"/>
      <c r="M326" s="203"/>
      <c r="N326" s="203"/>
      <c r="O326" s="203"/>
      <c r="P326" s="203"/>
      <c r="Q326" s="203"/>
      <c r="R326" s="139"/>
      <c r="T326" s="140"/>
      <c r="U326" s="35" t="s">
        <v>55</v>
      </c>
      <c r="V326" s="141">
        <v>0.06</v>
      </c>
      <c r="W326" s="141">
        <f>V326*K326</f>
        <v>0.72</v>
      </c>
      <c r="X326" s="141">
        <v>4.0000000000000002E-4</v>
      </c>
      <c r="Y326" s="141">
        <f>X326*K326</f>
        <v>4.8000000000000004E-3</v>
      </c>
      <c r="Z326" s="141">
        <v>0</v>
      </c>
      <c r="AA326" s="142">
        <f>Z326*K326</f>
        <v>0</v>
      </c>
      <c r="AR326" s="9" t="s">
        <v>234</v>
      </c>
      <c r="AT326" s="9" t="s">
        <v>150</v>
      </c>
      <c r="AU326" s="9" t="s">
        <v>111</v>
      </c>
      <c r="AY326" s="9" t="s">
        <v>149</v>
      </c>
      <c r="BE326" s="143">
        <f>IF(U326="základní",N326,0)</f>
        <v>0</v>
      </c>
      <c r="BF326" s="143">
        <f>IF(U326="snížená",N326,0)</f>
        <v>0</v>
      </c>
      <c r="BG326" s="143">
        <f>IF(U326="zákl. přenesená",N326,0)</f>
        <v>0</v>
      </c>
      <c r="BH326" s="143">
        <f>IF(U326="sníž. přenesená",N326,0)</f>
        <v>0</v>
      </c>
      <c r="BI326" s="143">
        <f>IF(U326="nulová",N326,0)</f>
        <v>0</v>
      </c>
      <c r="BJ326" s="9" t="s">
        <v>23</v>
      </c>
      <c r="BK326" s="143">
        <f>ROUND(L326*K326,2)</f>
        <v>0</v>
      </c>
      <c r="BL326" s="9" t="s">
        <v>234</v>
      </c>
      <c r="BM326" s="9" t="s">
        <v>440</v>
      </c>
    </row>
    <row r="327" spans="2:65" s="144" customFormat="1" ht="22.5" customHeight="1" x14ac:dyDescent="0.25">
      <c r="B327" s="145"/>
      <c r="C327" s="146"/>
      <c r="D327" s="146"/>
      <c r="E327" s="147"/>
      <c r="F327" s="204" t="s">
        <v>441</v>
      </c>
      <c r="G327" s="204"/>
      <c r="H327" s="204"/>
      <c r="I327" s="204"/>
      <c r="J327" s="146"/>
      <c r="K327" s="148">
        <v>12</v>
      </c>
      <c r="L327" s="146"/>
      <c r="M327" s="146"/>
      <c r="N327" s="146"/>
      <c r="O327" s="146"/>
      <c r="P327" s="146"/>
      <c r="Q327" s="146"/>
      <c r="R327" s="149"/>
      <c r="T327" s="150"/>
      <c r="U327" s="146"/>
      <c r="V327" s="146"/>
      <c r="W327" s="146"/>
      <c r="X327" s="146"/>
      <c r="Y327" s="146"/>
      <c r="Z327" s="146"/>
      <c r="AA327" s="151"/>
      <c r="AT327" s="152" t="s">
        <v>161</v>
      </c>
      <c r="AU327" s="152" t="s">
        <v>111</v>
      </c>
      <c r="AV327" s="144" t="s">
        <v>111</v>
      </c>
      <c r="AW327" s="144" t="s">
        <v>162</v>
      </c>
      <c r="AX327" s="144" t="s">
        <v>90</v>
      </c>
      <c r="AY327" s="152" t="s">
        <v>149</v>
      </c>
    </row>
    <row r="328" spans="2:65" s="153" customFormat="1" ht="22.5" customHeight="1" x14ac:dyDescent="0.25">
      <c r="B328" s="154"/>
      <c r="C328" s="155"/>
      <c r="D328" s="155"/>
      <c r="E328" s="156"/>
      <c r="F328" s="205" t="s">
        <v>164</v>
      </c>
      <c r="G328" s="205"/>
      <c r="H328" s="205"/>
      <c r="I328" s="205"/>
      <c r="J328" s="155"/>
      <c r="K328" s="157">
        <v>12</v>
      </c>
      <c r="L328" s="155"/>
      <c r="M328" s="155"/>
      <c r="N328" s="155"/>
      <c r="O328" s="155"/>
      <c r="P328" s="155"/>
      <c r="Q328" s="155"/>
      <c r="R328" s="158"/>
      <c r="T328" s="174"/>
      <c r="U328" s="175"/>
      <c r="V328" s="175"/>
      <c r="W328" s="175"/>
      <c r="X328" s="175"/>
      <c r="Y328" s="175"/>
      <c r="Z328" s="175"/>
      <c r="AA328" s="176"/>
      <c r="AT328" s="161" t="s">
        <v>161</v>
      </c>
      <c r="AU328" s="161" t="s">
        <v>111</v>
      </c>
      <c r="AV328" s="153" t="s">
        <v>154</v>
      </c>
      <c r="AW328" s="153" t="s">
        <v>162</v>
      </c>
      <c r="AX328" s="153" t="s">
        <v>23</v>
      </c>
      <c r="AY328" s="161" t="s">
        <v>149</v>
      </c>
    </row>
    <row r="329" spans="2:65" s="24" customFormat="1" ht="6.95" customHeight="1" x14ac:dyDescent="0.25">
      <c r="B329" s="50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2"/>
    </row>
  </sheetData>
  <sheetProtection selectLockedCells="1" selectUnlockedCells="1"/>
  <mergeCells count="381"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M30:P30"/>
    <mergeCell ref="H32:J32"/>
    <mergeCell ref="M32:P32"/>
    <mergeCell ref="H33:J33"/>
    <mergeCell ref="M33:P33"/>
    <mergeCell ref="H34:J34"/>
    <mergeCell ref="M34:P34"/>
    <mergeCell ref="O18:P18"/>
    <mergeCell ref="O20:P20"/>
    <mergeCell ref="O21:P21"/>
    <mergeCell ref="E24:L24"/>
    <mergeCell ref="M27:P27"/>
    <mergeCell ref="M28:P28"/>
    <mergeCell ref="F77:P77"/>
    <mergeCell ref="F78:P78"/>
    <mergeCell ref="M80:P80"/>
    <mergeCell ref="M82:Q82"/>
    <mergeCell ref="M83:Q83"/>
    <mergeCell ref="C85:G85"/>
    <mergeCell ref="N85:Q85"/>
    <mergeCell ref="H35:J35"/>
    <mergeCell ref="M35:P35"/>
    <mergeCell ref="H36:J36"/>
    <mergeCell ref="M36:P36"/>
    <mergeCell ref="L38:P38"/>
    <mergeCell ref="C75:Q75"/>
    <mergeCell ref="N93:Q93"/>
    <mergeCell ref="N94:Q94"/>
    <mergeCell ref="N95:Q95"/>
    <mergeCell ref="N96:Q96"/>
    <mergeCell ref="N97:Q97"/>
    <mergeCell ref="N98:Q98"/>
    <mergeCell ref="N87:Q87"/>
    <mergeCell ref="N88:Q88"/>
    <mergeCell ref="N89:Q89"/>
    <mergeCell ref="N90:Q90"/>
    <mergeCell ref="N91:Q91"/>
    <mergeCell ref="N92:Q92"/>
    <mergeCell ref="M114:P114"/>
    <mergeCell ref="M116:Q116"/>
    <mergeCell ref="M117:Q117"/>
    <mergeCell ref="F119:I119"/>
    <mergeCell ref="L119:M119"/>
    <mergeCell ref="N119:Q119"/>
    <mergeCell ref="N99:Q99"/>
    <mergeCell ref="N101:Q101"/>
    <mergeCell ref="L103:Q103"/>
    <mergeCell ref="C109:Q109"/>
    <mergeCell ref="F111:P111"/>
    <mergeCell ref="F112:P112"/>
    <mergeCell ref="F124:I124"/>
    <mergeCell ref="L124:M124"/>
    <mergeCell ref="N124:Q124"/>
    <mergeCell ref="F125:I125"/>
    <mergeCell ref="F126:I126"/>
    <mergeCell ref="F127:I127"/>
    <mergeCell ref="N120:Q120"/>
    <mergeCell ref="N121:Q121"/>
    <mergeCell ref="N122:Q122"/>
    <mergeCell ref="F123:I123"/>
    <mergeCell ref="L123:M123"/>
    <mergeCell ref="N123:Q123"/>
    <mergeCell ref="F132:I132"/>
    <mergeCell ref="F133:I133"/>
    <mergeCell ref="L133:M133"/>
    <mergeCell ref="N133:Q133"/>
    <mergeCell ref="F134:I134"/>
    <mergeCell ref="F135:I135"/>
    <mergeCell ref="F128:I128"/>
    <mergeCell ref="L128:M128"/>
    <mergeCell ref="N128:Q128"/>
    <mergeCell ref="F129:I129"/>
    <mergeCell ref="F130:I130"/>
    <mergeCell ref="F131:I131"/>
    <mergeCell ref="F140:I140"/>
    <mergeCell ref="F141:I141"/>
    <mergeCell ref="L141:M141"/>
    <mergeCell ref="N141:Q141"/>
    <mergeCell ref="F142:I142"/>
    <mergeCell ref="F143:I143"/>
    <mergeCell ref="F136:I136"/>
    <mergeCell ref="L136:M136"/>
    <mergeCell ref="N136:Q136"/>
    <mergeCell ref="F137:I137"/>
    <mergeCell ref="F138:I138"/>
    <mergeCell ref="F139:I139"/>
    <mergeCell ref="F148:I148"/>
    <mergeCell ref="F149:I149"/>
    <mergeCell ref="L149:M149"/>
    <mergeCell ref="N149:Q149"/>
    <mergeCell ref="F150:I150"/>
    <mergeCell ref="F151:I151"/>
    <mergeCell ref="F144:I144"/>
    <mergeCell ref="N145:Q145"/>
    <mergeCell ref="F146:I146"/>
    <mergeCell ref="L146:M146"/>
    <mergeCell ref="N146:Q146"/>
    <mergeCell ref="F147:I147"/>
    <mergeCell ref="F156:I156"/>
    <mergeCell ref="F157:I157"/>
    <mergeCell ref="F158:I158"/>
    <mergeCell ref="L158:M158"/>
    <mergeCell ref="N158:Q158"/>
    <mergeCell ref="F159:I159"/>
    <mergeCell ref="F152:I152"/>
    <mergeCell ref="F153:I153"/>
    <mergeCell ref="F154:I154"/>
    <mergeCell ref="L154:M154"/>
    <mergeCell ref="N154:Q154"/>
    <mergeCell ref="F155:I155"/>
    <mergeCell ref="N164:Q164"/>
    <mergeCell ref="F165:I165"/>
    <mergeCell ref="L165:M165"/>
    <mergeCell ref="N165:Q165"/>
    <mergeCell ref="F166:I166"/>
    <mergeCell ref="L166:M166"/>
    <mergeCell ref="N166:Q166"/>
    <mergeCell ref="F160:I160"/>
    <mergeCell ref="F161:I161"/>
    <mergeCell ref="L161:M161"/>
    <mergeCell ref="N161:Q161"/>
    <mergeCell ref="F162:I162"/>
    <mergeCell ref="F163:I163"/>
    <mergeCell ref="F169:I169"/>
    <mergeCell ref="F170:I170"/>
    <mergeCell ref="F171:I171"/>
    <mergeCell ref="F172:I172"/>
    <mergeCell ref="F173:I173"/>
    <mergeCell ref="F174:I174"/>
    <mergeCell ref="F167:I167"/>
    <mergeCell ref="L167:M167"/>
    <mergeCell ref="N167:Q167"/>
    <mergeCell ref="F168:I168"/>
    <mergeCell ref="L168:M168"/>
    <mergeCell ref="N168:Q168"/>
    <mergeCell ref="F179:I179"/>
    <mergeCell ref="F180:I180"/>
    <mergeCell ref="L180:M180"/>
    <mergeCell ref="N180:Q180"/>
    <mergeCell ref="F181:I181"/>
    <mergeCell ref="F182:I182"/>
    <mergeCell ref="F175:I175"/>
    <mergeCell ref="F176:I176"/>
    <mergeCell ref="F177:I177"/>
    <mergeCell ref="L177:M177"/>
    <mergeCell ref="N177:Q177"/>
    <mergeCell ref="F178:I178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F185:I185"/>
    <mergeCell ref="N186:Q186"/>
    <mergeCell ref="F193:I193"/>
    <mergeCell ref="F194:I194"/>
    <mergeCell ref="F195:I195"/>
    <mergeCell ref="F196:I196"/>
    <mergeCell ref="F197:I197"/>
    <mergeCell ref="L197:M197"/>
    <mergeCell ref="N189:Q189"/>
    <mergeCell ref="N190:Q190"/>
    <mergeCell ref="F191:I191"/>
    <mergeCell ref="L191:M191"/>
    <mergeCell ref="N191:Q191"/>
    <mergeCell ref="F192:I192"/>
    <mergeCell ref="F202:I202"/>
    <mergeCell ref="F203:I203"/>
    <mergeCell ref="F204:I204"/>
    <mergeCell ref="F205:I205"/>
    <mergeCell ref="L205:M205"/>
    <mergeCell ref="N205:Q205"/>
    <mergeCell ref="N197:Q197"/>
    <mergeCell ref="F198:I198"/>
    <mergeCell ref="F199:I199"/>
    <mergeCell ref="F200:I200"/>
    <mergeCell ref="F201:I201"/>
    <mergeCell ref="L201:M201"/>
    <mergeCell ref="N201:Q201"/>
    <mergeCell ref="F210:I210"/>
    <mergeCell ref="F211:I211"/>
    <mergeCell ref="F212:I212"/>
    <mergeCell ref="F213:I213"/>
    <mergeCell ref="L213:M213"/>
    <mergeCell ref="N213:Q213"/>
    <mergeCell ref="F206:I206"/>
    <mergeCell ref="F207:I207"/>
    <mergeCell ref="F208:I208"/>
    <mergeCell ref="F209:I209"/>
    <mergeCell ref="L209:M209"/>
    <mergeCell ref="N209:Q209"/>
    <mergeCell ref="F218:I218"/>
    <mergeCell ref="F219:I219"/>
    <mergeCell ref="F220:I220"/>
    <mergeCell ref="F221:I221"/>
    <mergeCell ref="L221:M221"/>
    <mergeCell ref="N221:Q221"/>
    <mergeCell ref="F214:I214"/>
    <mergeCell ref="F215:I215"/>
    <mergeCell ref="F216:I216"/>
    <mergeCell ref="L216:M216"/>
    <mergeCell ref="N216:Q216"/>
    <mergeCell ref="F217:I217"/>
    <mergeCell ref="L227:M227"/>
    <mergeCell ref="N227:Q227"/>
    <mergeCell ref="F228:I228"/>
    <mergeCell ref="F229:I229"/>
    <mergeCell ref="F230:I230"/>
    <mergeCell ref="F231:I231"/>
    <mergeCell ref="F222:I222"/>
    <mergeCell ref="F223:I223"/>
    <mergeCell ref="F224:I224"/>
    <mergeCell ref="F225:I225"/>
    <mergeCell ref="F226:I226"/>
    <mergeCell ref="F227:I227"/>
    <mergeCell ref="F236:I236"/>
    <mergeCell ref="F237:I237"/>
    <mergeCell ref="F238:I238"/>
    <mergeCell ref="L238:M238"/>
    <mergeCell ref="N238:Q238"/>
    <mergeCell ref="F239:I239"/>
    <mergeCell ref="F232:I232"/>
    <mergeCell ref="L232:M232"/>
    <mergeCell ref="N232:Q232"/>
    <mergeCell ref="F233:I233"/>
    <mergeCell ref="F234:I234"/>
    <mergeCell ref="F235:I235"/>
    <mergeCell ref="F244:I244"/>
    <mergeCell ref="F245:I245"/>
    <mergeCell ref="F246:I246"/>
    <mergeCell ref="L246:M246"/>
    <mergeCell ref="N246:Q246"/>
    <mergeCell ref="F247:I247"/>
    <mergeCell ref="F240:I240"/>
    <mergeCell ref="F241:I241"/>
    <mergeCell ref="F242:I242"/>
    <mergeCell ref="L242:M242"/>
    <mergeCell ref="N242:Q242"/>
    <mergeCell ref="F243:I243"/>
    <mergeCell ref="N252:Q252"/>
    <mergeCell ref="F253:I253"/>
    <mergeCell ref="L253:M253"/>
    <mergeCell ref="N253:Q253"/>
    <mergeCell ref="F254:I254"/>
    <mergeCell ref="F255:I255"/>
    <mergeCell ref="F248:I248"/>
    <mergeCell ref="F249:I249"/>
    <mergeCell ref="F250:I250"/>
    <mergeCell ref="L250:M250"/>
    <mergeCell ref="N250:Q250"/>
    <mergeCell ref="F251:I251"/>
    <mergeCell ref="L251:M251"/>
    <mergeCell ref="N251:Q251"/>
    <mergeCell ref="N259:Q259"/>
    <mergeCell ref="F260:I260"/>
    <mergeCell ref="L260:M260"/>
    <mergeCell ref="N260:Q260"/>
    <mergeCell ref="F261:I261"/>
    <mergeCell ref="F262:I262"/>
    <mergeCell ref="F256:I256"/>
    <mergeCell ref="F257:I257"/>
    <mergeCell ref="L257:M257"/>
    <mergeCell ref="N257:Q257"/>
    <mergeCell ref="F258:I258"/>
    <mergeCell ref="L258:M258"/>
    <mergeCell ref="N258:Q258"/>
    <mergeCell ref="F267:I267"/>
    <mergeCell ref="F268:I268"/>
    <mergeCell ref="L268:M268"/>
    <mergeCell ref="N268:Q268"/>
    <mergeCell ref="F269:I269"/>
    <mergeCell ref="F270:I270"/>
    <mergeCell ref="F263:I263"/>
    <mergeCell ref="F264:I264"/>
    <mergeCell ref="L264:M264"/>
    <mergeCell ref="N264:Q264"/>
    <mergeCell ref="F265:I265"/>
    <mergeCell ref="F266:I266"/>
    <mergeCell ref="F275:I275"/>
    <mergeCell ref="F276:I276"/>
    <mergeCell ref="L276:M276"/>
    <mergeCell ref="N276:Q276"/>
    <mergeCell ref="F277:I277"/>
    <mergeCell ref="L277:M277"/>
    <mergeCell ref="N277:Q277"/>
    <mergeCell ref="F271:I271"/>
    <mergeCell ref="F272:I272"/>
    <mergeCell ref="L272:M272"/>
    <mergeCell ref="N272:Q272"/>
    <mergeCell ref="F273:I273"/>
    <mergeCell ref="F274:I274"/>
    <mergeCell ref="F282:I282"/>
    <mergeCell ref="F283:I283"/>
    <mergeCell ref="L283:M283"/>
    <mergeCell ref="N283:Q283"/>
    <mergeCell ref="F284:I284"/>
    <mergeCell ref="F285:I285"/>
    <mergeCell ref="N278:Q278"/>
    <mergeCell ref="F279:I279"/>
    <mergeCell ref="L279:M279"/>
    <mergeCell ref="N279:Q279"/>
    <mergeCell ref="F280:I280"/>
    <mergeCell ref="F281:I281"/>
    <mergeCell ref="F292:I292"/>
    <mergeCell ref="F293:I293"/>
    <mergeCell ref="F294:I294"/>
    <mergeCell ref="F295:I295"/>
    <mergeCell ref="F296:I296"/>
    <mergeCell ref="F297:I297"/>
    <mergeCell ref="F286:I286"/>
    <mergeCell ref="F287:I287"/>
    <mergeCell ref="F288:I288"/>
    <mergeCell ref="F289:I289"/>
    <mergeCell ref="F290:I290"/>
    <mergeCell ref="F291:I291"/>
    <mergeCell ref="F301:I301"/>
    <mergeCell ref="L301:M301"/>
    <mergeCell ref="N301:Q301"/>
    <mergeCell ref="N302:Q302"/>
    <mergeCell ref="F303:I303"/>
    <mergeCell ref="L303:M303"/>
    <mergeCell ref="N303:Q303"/>
    <mergeCell ref="F298:I298"/>
    <mergeCell ref="F299:I299"/>
    <mergeCell ref="L299:M299"/>
    <mergeCell ref="N299:Q299"/>
    <mergeCell ref="F300:I300"/>
    <mergeCell ref="L300:M300"/>
    <mergeCell ref="N300:Q300"/>
    <mergeCell ref="F308:I308"/>
    <mergeCell ref="F309:I309"/>
    <mergeCell ref="F310:I310"/>
    <mergeCell ref="F311:I311"/>
    <mergeCell ref="L311:M311"/>
    <mergeCell ref="N311:Q311"/>
    <mergeCell ref="F304:I304"/>
    <mergeCell ref="F305:I305"/>
    <mergeCell ref="F306:I306"/>
    <mergeCell ref="F307:I307"/>
    <mergeCell ref="L307:M307"/>
    <mergeCell ref="N307:Q307"/>
    <mergeCell ref="F316:I316"/>
    <mergeCell ref="F317:I317"/>
    <mergeCell ref="F318:I318"/>
    <mergeCell ref="N319:Q319"/>
    <mergeCell ref="F320:I320"/>
    <mergeCell ref="L320:M320"/>
    <mergeCell ref="N320:Q320"/>
    <mergeCell ref="F312:I312"/>
    <mergeCell ref="F313:I313"/>
    <mergeCell ref="F314:I314"/>
    <mergeCell ref="F315:I315"/>
    <mergeCell ref="L315:M315"/>
    <mergeCell ref="N315:Q315"/>
    <mergeCell ref="L326:M326"/>
    <mergeCell ref="N326:Q326"/>
    <mergeCell ref="F327:I327"/>
    <mergeCell ref="F328:I328"/>
    <mergeCell ref="F321:I321"/>
    <mergeCell ref="F322:I322"/>
    <mergeCell ref="F323:I323"/>
    <mergeCell ref="F324:I324"/>
    <mergeCell ref="F325:I325"/>
    <mergeCell ref="F326:I326"/>
  </mergeCells>
  <hyperlinks>
    <hyperlink ref="F1" location="!" display="1) Krycí list rozpočtu" xr:uid="{00000000-0004-0000-0100-000000000000}"/>
    <hyperlink ref="H1" location="!5" display="2) Rekapitulace rozpočtu" xr:uid="{00000000-0004-0000-0100-000001000000}"/>
    <hyperlink ref="L1" location="!19" display="3) Rozpočet" xr:uid="{00000000-0004-0000-0100-000002000000}"/>
    <hyperlink ref="S1" location="'Rekapitulace stavby'!C2" display="Rekapitulace stavby" xr:uid="{00000000-0004-0000-0100-000003000000}"/>
  </hyperlinks>
  <pageMargins left="0.58333333333333337" right="0.58333333333333337" top="0.5" bottom="0.46666666666666667" header="0.51180555555555551" footer="0"/>
  <pageSetup paperSize="9" firstPageNumber="0" fitToHeight="100" orientation="portrait" horizontalDpi="300" verticalDpi="300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14"/>
  <sheetViews>
    <sheetView showGridLines="0" workbookViewId="0">
      <pane ySplit="1" topLeftCell="A2" activePane="bottomLeft" state="frozen"/>
      <selection pane="bottomLeft" activeCell="L113" sqref="L113:M113"/>
    </sheetView>
  </sheetViews>
  <sheetFormatPr defaultColWidth="9.28515625" defaultRowHeight="13.5" x14ac:dyDescent="0.3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7" width="11.140625" style="1" customWidth="1"/>
    <col min="8" max="8" width="12.42578125" style="1" customWidth="1"/>
    <col min="9" max="9" width="7" style="1" customWidth="1"/>
    <col min="10" max="10" width="5.140625" style="1" customWidth="1"/>
    <col min="11" max="11" width="11.42578125" style="1" customWidth="1"/>
    <col min="12" max="12" width="12" style="1" customWidth="1"/>
    <col min="13" max="14" width="6" style="1" customWidth="1"/>
    <col min="15" max="15" width="2" style="1" customWidth="1"/>
    <col min="16" max="16" width="12.42578125" style="1" customWidth="1"/>
    <col min="17" max="17" width="4.140625" style="1" customWidth="1"/>
    <col min="18" max="18" width="1.7109375" style="1" customWidth="1"/>
    <col min="19" max="19" width="8.140625" style="1" customWidth="1"/>
    <col min="20" max="28" width="0" style="1" hidden="1" customWidth="1"/>
    <col min="29" max="29" width="11" style="1" customWidth="1"/>
    <col min="30" max="30" width="15" style="1" customWidth="1"/>
    <col min="31" max="31" width="16.28515625" style="1" customWidth="1"/>
    <col min="32" max="43" width="9.28515625" style="1"/>
    <col min="44" max="64" width="0" style="1" hidden="1" customWidth="1"/>
    <col min="65" max="16384" width="9.28515625" style="1"/>
  </cols>
  <sheetData>
    <row r="1" spans="1:66" ht="21.75" customHeight="1" x14ac:dyDescent="0.3">
      <c r="A1" s="97"/>
      <c r="B1" s="3"/>
      <c r="C1" s="3"/>
      <c r="D1" s="4" t="s">
        <v>1</v>
      </c>
      <c r="E1" s="3"/>
      <c r="F1" s="5" t="s">
        <v>106</v>
      </c>
      <c r="G1" s="5"/>
      <c r="H1" s="227" t="s">
        <v>107</v>
      </c>
      <c r="I1" s="227"/>
      <c r="J1" s="227"/>
      <c r="K1" s="227"/>
      <c r="L1" s="5" t="s">
        <v>108</v>
      </c>
      <c r="M1" s="3"/>
      <c r="N1" s="3"/>
      <c r="O1" s="4" t="s">
        <v>109</v>
      </c>
      <c r="P1" s="3"/>
      <c r="Q1" s="3"/>
      <c r="R1" s="3"/>
      <c r="S1" s="5" t="s">
        <v>110</v>
      </c>
      <c r="T1" s="5"/>
      <c r="U1" s="97"/>
      <c r="V1" s="9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1:66" ht="36.950000000000003" customHeight="1" x14ac:dyDescent="0.3">
      <c r="C2" s="198" t="s">
        <v>6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S2" s="199" t="s">
        <v>7</v>
      </c>
      <c r="T2" s="199"/>
      <c r="U2" s="199"/>
      <c r="V2" s="199"/>
      <c r="W2" s="199"/>
      <c r="X2" s="199"/>
      <c r="Y2" s="199"/>
      <c r="Z2" s="199"/>
      <c r="AA2" s="199"/>
      <c r="AB2" s="199"/>
      <c r="AC2" s="199"/>
      <c r="AT2" s="9" t="s">
        <v>101</v>
      </c>
    </row>
    <row r="3" spans="1:66" ht="6.95" customHeight="1" x14ac:dyDescent="0.3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9" t="s">
        <v>111</v>
      </c>
    </row>
    <row r="4" spans="1:66" ht="36.950000000000003" customHeight="1" x14ac:dyDescent="0.3">
      <c r="B4" s="13"/>
      <c r="C4" s="190" t="s">
        <v>112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4"/>
      <c r="T4" s="15" t="s">
        <v>12</v>
      </c>
      <c r="AT4" s="9" t="s">
        <v>5</v>
      </c>
    </row>
    <row r="5" spans="1:66" ht="6.95" customHeight="1" x14ac:dyDescent="0.3">
      <c r="B5" s="1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4"/>
    </row>
    <row r="6" spans="1:66" ht="25.35" customHeight="1" x14ac:dyDescent="0.3">
      <c r="B6" s="13"/>
      <c r="C6" s="16"/>
      <c r="D6" s="20" t="s">
        <v>16</v>
      </c>
      <c r="E6" s="16"/>
      <c r="F6" s="222" t="str">
        <f>'Rekapitulace stavby'!K6</f>
        <v>Kostel Sv. Ignáce - oprava věže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16"/>
      <c r="R6" s="14"/>
    </row>
    <row r="7" spans="1:66" s="24" customFormat="1" ht="32.85" customHeight="1" x14ac:dyDescent="0.25">
      <c r="B7" s="25"/>
      <c r="C7" s="26"/>
      <c r="D7" s="19" t="s">
        <v>113</v>
      </c>
      <c r="E7" s="26"/>
      <c r="F7" s="201" t="s">
        <v>442</v>
      </c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6"/>
      <c r="R7" s="27"/>
    </row>
    <row r="8" spans="1:66" s="24" customFormat="1" ht="14.45" customHeight="1" x14ac:dyDescent="0.25">
      <c r="B8" s="25"/>
      <c r="C8" s="26"/>
      <c r="D8" s="20" t="s">
        <v>19</v>
      </c>
      <c r="E8" s="26"/>
      <c r="F8" s="18" t="s">
        <v>20</v>
      </c>
      <c r="G8" s="26"/>
      <c r="H8" s="26"/>
      <c r="I8" s="26"/>
      <c r="J8" s="26"/>
      <c r="K8" s="26"/>
      <c r="L8" s="26"/>
      <c r="M8" s="20" t="s">
        <v>21</v>
      </c>
      <c r="N8" s="26"/>
      <c r="O8" s="18" t="s">
        <v>22</v>
      </c>
      <c r="P8" s="26"/>
      <c r="Q8" s="26"/>
      <c r="R8" s="27"/>
    </row>
    <row r="9" spans="1:66" s="24" customFormat="1" ht="14.45" customHeight="1" x14ac:dyDescent="0.25">
      <c r="B9" s="25"/>
      <c r="C9" s="26"/>
      <c r="D9" s="20" t="s">
        <v>24</v>
      </c>
      <c r="E9" s="26"/>
      <c r="F9" s="18" t="s">
        <v>25</v>
      </c>
      <c r="G9" s="26"/>
      <c r="H9" s="26"/>
      <c r="I9" s="26"/>
      <c r="J9" s="26"/>
      <c r="K9" s="26"/>
      <c r="L9" s="26"/>
      <c r="M9" s="20" t="s">
        <v>26</v>
      </c>
      <c r="N9" s="26"/>
      <c r="O9" s="217" t="str">
        <f>'Rekapitulace stavby'!AN8</f>
        <v>19.4.2018</v>
      </c>
      <c r="P9" s="217"/>
      <c r="Q9" s="26"/>
      <c r="R9" s="27"/>
    </row>
    <row r="10" spans="1:66" s="24" customFormat="1" ht="21.75" customHeight="1" x14ac:dyDescent="0.25">
      <c r="B10" s="25"/>
      <c r="C10" s="26"/>
      <c r="D10" s="17" t="s">
        <v>29</v>
      </c>
      <c r="E10" s="26"/>
      <c r="F10" s="21" t="s">
        <v>30</v>
      </c>
      <c r="G10" s="26"/>
      <c r="H10" s="26"/>
      <c r="I10" s="26"/>
      <c r="J10" s="26"/>
      <c r="K10" s="26"/>
      <c r="L10" s="26"/>
      <c r="M10" s="17" t="s">
        <v>31</v>
      </c>
      <c r="N10" s="26"/>
      <c r="O10" s="21" t="s">
        <v>32</v>
      </c>
      <c r="P10" s="26"/>
      <c r="Q10" s="26"/>
      <c r="R10" s="27"/>
    </row>
    <row r="11" spans="1:66" s="24" customFormat="1" ht="14.45" customHeight="1" x14ac:dyDescent="0.25">
      <c r="B11" s="25"/>
      <c r="C11" s="26"/>
      <c r="D11" s="20" t="s">
        <v>34</v>
      </c>
      <c r="E11" s="26"/>
      <c r="F11" s="26"/>
      <c r="G11" s="26"/>
      <c r="H11" s="26"/>
      <c r="I11" s="26"/>
      <c r="J11" s="26"/>
      <c r="K11" s="26"/>
      <c r="L11" s="26"/>
      <c r="M11" s="20" t="s">
        <v>35</v>
      </c>
      <c r="N11" s="26"/>
      <c r="O11" s="200" t="s">
        <v>36</v>
      </c>
      <c r="P11" s="200"/>
      <c r="Q11" s="26"/>
      <c r="R11" s="27"/>
    </row>
    <row r="12" spans="1:66" s="24" customFormat="1" ht="18" customHeight="1" x14ac:dyDescent="0.25">
      <c r="B12" s="25"/>
      <c r="C12" s="26"/>
      <c r="D12" s="26"/>
      <c r="E12" s="18" t="s">
        <v>37</v>
      </c>
      <c r="F12" s="26"/>
      <c r="G12" s="26"/>
      <c r="H12" s="26"/>
      <c r="I12" s="26"/>
      <c r="J12" s="26"/>
      <c r="K12" s="26"/>
      <c r="L12" s="26"/>
      <c r="M12" s="20" t="s">
        <v>38</v>
      </c>
      <c r="N12" s="26"/>
      <c r="O12" s="200" t="s">
        <v>39</v>
      </c>
      <c r="P12" s="200"/>
      <c r="Q12" s="26"/>
      <c r="R12" s="27"/>
    </row>
    <row r="13" spans="1:66" s="24" customFormat="1" ht="6.95" customHeight="1" x14ac:dyDescent="0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</row>
    <row r="14" spans="1:66" s="24" customFormat="1" ht="14.45" customHeight="1" x14ac:dyDescent="0.25">
      <c r="B14" s="25"/>
      <c r="C14" s="26"/>
      <c r="D14" s="20" t="s">
        <v>40</v>
      </c>
      <c r="E14" s="26"/>
      <c r="F14" s="26"/>
      <c r="G14" s="26"/>
      <c r="H14" s="26"/>
      <c r="I14" s="26"/>
      <c r="J14" s="26"/>
      <c r="K14" s="26"/>
      <c r="L14" s="26"/>
      <c r="M14" s="20" t="s">
        <v>35</v>
      </c>
      <c r="N14" s="26"/>
      <c r="O14" s="200" t="str">
        <f>IF('Rekapitulace stavby'!AN13="","",'Rekapitulace stavby'!AN13)</f>
        <v/>
      </c>
      <c r="P14" s="200"/>
      <c r="Q14" s="26"/>
      <c r="R14" s="27"/>
    </row>
    <row r="15" spans="1:66" s="24" customFormat="1" ht="18" customHeight="1" x14ac:dyDescent="0.25">
      <c r="B15" s="25"/>
      <c r="C15" s="26"/>
      <c r="D15" s="26"/>
      <c r="E15" s="18" t="str">
        <f>IF('Rekapitulace stavby'!E14="","",'Rekapitulace stavby'!E14)</f>
        <v xml:space="preserve"> </v>
      </c>
      <c r="F15" s="26"/>
      <c r="G15" s="26"/>
      <c r="H15" s="26"/>
      <c r="I15" s="26"/>
      <c r="J15" s="26"/>
      <c r="K15" s="26"/>
      <c r="L15" s="26"/>
      <c r="M15" s="20" t="s">
        <v>38</v>
      </c>
      <c r="N15" s="26"/>
      <c r="O15" s="200" t="str">
        <f>IF('Rekapitulace stavby'!AN14="","",'Rekapitulace stavby'!AN14)</f>
        <v/>
      </c>
      <c r="P15" s="200"/>
      <c r="Q15" s="26"/>
      <c r="R15" s="27"/>
    </row>
    <row r="16" spans="1:66" s="24" customFormat="1" ht="6.95" customHeight="1" x14ac:dyDescent="0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</row>
    <row r="17" spans="2:18" s="24" customFormat="1" ht="14.45" customHeight="1" x14ac:dyDescent="0.25">
      <c r="B17" s="25"/>
      <c r="C17" s="26"/>
      <c r="D17" s="20" t="s">
        <v>42</v>
      </c>
      <c r="E17" s="26"/>
      <c r="F17" s="26"/>
      <c r="G17" s="26"/>
      <c r="H17" s="26"/>
      <c r="I17" s="26"/>
      <c r="J17" s="26"/>
      <c r="K17" s="26"/>
      <c r="L17" s="26"/>
      <c r="M17" s="20" t="s">
        <v>35</v>
      </c>
      <c r="N17" s="26"/>
      <c r="O17" s="200" t="s">
        <v>43</v>
      </c>
      <c r="P17" s="200"/>
      <c r="Q17" s="26"/>
      <c r="R17" s="27"/>
    </row>
    <row r="18" spans="2:18" s="24" customFormat="1" ht="18" customHeight="1" x14ac:dyDescent="0.25">
      <c r="B18" s="25"/>
      <c r="C18" s="26"/>
      <c r="D18" s="26"/>
      <c r="E18" s="18" t="s">
        <v>44</v>
      </c>
      <c r="F18" s="26"/>
      <c r="G18" s="26"/>
      <c r="H18" s="26"/>
      <c r="I18" s="26"/>
      <c r="J18" s="26"/>
      <c r="K18" s="26"/>
      <c r="L18" s="26"/>
      <c r="M18" s="20" t="s">
        <v>38</v>
      </c>
      <c r="N18" s="26"/>
      <c r="O18" s="200" t="s">
        <v>45</v>
      </c>
      <c r="P18" s="200"/>
      <c r="Q18" s="26"/>
      <c r="R18" s="27"/>
    </row>
    <row r="19" spans="2:18" s="24" customFormat="1" ht="6.95" customHeight="1" x14ac:dyDescent="0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7"/>
    </row>
    <row r="20" spans="2:18" s="24" customFormat="1" ht="14.45" customHeight="1" x14ac:dyDescent="0.25">
      <c r="B20" s="25"/>
      <c r="C20" s="26"/>
      <c r="D20" s="20" t="s">
        <v>46</v>
      </c>
      <c r="E20" s="26"/>
      <c r="F20" s="26"/>
      <c r="G20" s="26"/>
      <c r="H20" s="26"/>
      <c r="I20" s="26"/>
      <c r="J20" s="26"/>
      <c r="K20" s="26"/>
      <c r="L20" s="26"/>
      <c r="M20" s="20" t="s">
        <v>35</v>
      </c>
      <c r="N20" s="26"/>
      <c r="O20" s="200" t="s">
        <v>47</v>
      </c>
      <c r="P20" s="200"/>
      <c r="Q20" s="26"/>
      <c r="R20" s="27"/>
    </row>
    <row r="21" spans="2:18" s="24" customFormat="1" ht="18" customHeight="1" x14ac:dyDescent="0.25">
      <c r="B21" s="25"/>
      <c r="C21" s="26"/>
      <c r="D21" s="26"/>
      <c r="E21" s="18" t="s">
        <v>48</v>
      </c>
      <c r="F21" s="26"/>
      <c r="G21" s="26"/>
      <c r="H21" s="26"/>
      <c r="I21" s="26"/>
      <c r="J21" s="26"/>
      <c r="K21" s="26"/>
      <c r="L21" s="26"/>
      <c r="M21" s="20" t="s">
        <v>38</v>
      </c>
      <c r="N21" s="26"/>
      <c r="O21" s="200" t="s">
        <v>49</v>
      </c>
      <c r="P21" s="200"/>
      <c r="Q21" s="26"/>
      <c r="R21" s="27"/>
    </row>
    <row r="22" spans="2:18" s="24" customFormat="1" ht="6.95" customHeight="1" x14ac:dyDescent="0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</row>
    <row r="23" spans="2:18" s="24" customFormat="1" ht="14.45" customHeight="1" x14ac:dyDescent="0.25">
      <c r="B23" s="25"/>
      <c r="C23" s="26"/>
      <c r="D23" s="20" t="s">
        <v>50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</row>
    <row r="24" spans="2:18" s="24" customFormat="1" ht="22.5" customHeight="1" x14ac:dyDescent="0.25">
      <c r="B24" s="25"/>
      <c r="C24" s="26"/>
      <c r="D24" s="26"/>
      <c r="E24" s="202"/>
      <c r="F24" s="202"/>
      <c r="G24" s="202"/>
      <c r="H24" s="202"/>
      <c r="I24" s="202"/>
      <c r="J24" s="202"/>
      <c r="K24" s="202"/>
      <c r="L24" s="202"/>
      <c r="M24" s="26"/>
      <c r="N24" s="26"/>
      <c r="O24" s="26"/>
      <c r="P24" s="26"/>
      <c r="Q24" s="26"/>
      <c r="R24" s="27"/>
    </row>
    <row r="25" spans="2:18" s="24" customFormat="1" ht="6.95" customHeight="1" x14ac:dyDescent="0.25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2:18" s="24" customFormat="1" ht="6.95" customHeight="1" x14ac:dyDescent="0.25">
      <c r="B26" s="25"/>
      <c r="C26" s="26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26"/>
      <c r="R26" s="27"/>
    </row>
    <row r="27" spans="2:18" s="24" customFormat="1" ht="14.45" customHeight="1" x14ac:dyDescent="0.25">
      <c r="B27" s="25"/>
      <c r="C27" s="26"/>
      <c r="D27" s="98" t="s">
        <v>115</v>
      </c>
      <c r="E27" s="26"/>
      <c r="F27" s="26"/>
      <c r="G27" s="26"/>
      <c r="H27" s="26"/>
      <c r="I27" s="26"/>
      <c r="J27" s="26"/>
      <c r="K27" s="26"/>
      <c r="L27" s="26"/>
      <c r="M27" s="196"/>
      <c r="N27" s="196"/>
      <c r="O27" s="196"/>
      <c r="P27" s="196"/>
      <c r="Q27" s="26"/>
      <c r="R27" s="27"/>
    </row>
    <row r="28" spans="2:18" s="24" customFormat="1" ht="14.45" customHeight="1" x14ac:dyDescent="0.25">
      <c r="B28" s="25"/>
      <c r="C28" s="26"/>
      <c r="D28" s="23" t="s">
        <v>116</v>
      </c>
      <c r="E28" s="26"/>
      <c r="F28" s="26"/>
      <c r="G28" s="26"/>
      <c r="H28" s="26"/>
      <c r="I28" s="26"/>
      <c r="J28" s="26"/>
      <c r="K28" s="26"/>
      <c r="L28" s="26"/>
      <c r="M28" s="196"/>
      <c r="N28" s="196"/>
      <c r="O28" s="196"/>
      <c r="P28" s="196"/>
      <c r="Q28" s="26"/>
      <c r="R28" s="27"/>
    </row>
    <row r="29" spans="2:18" s="24" customFormat="1" ht="6.95" customHeight="1" x14ac:dyDescent="0.25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2:18" s="24" customFormat="1" ht="25.35" customHeight="1" x14ac:dyDescent="0.25">
      <c r="B30" s="25"/>
      <c r="C30" s="26"/>
      <c r="D30" s="99" t="s">
        <v>53</v>
      </c>
      <c r="E30" s="26"/>
      <c r="F30" s="26"/>
      <c r="G30" s="26"/>
      <c r="H30" s="26"/>
      <c r="I30" s="26"/>
      <c r="J30" s="26"/>
      <c r="K30" s="26"/>
      <c r="L30" s="26"/>
      <c r="M30" s="226"/>
      <c r="N30" s="226"/>
      <c r="O30" s="226"/>
      <c r="P30" s="226"/>
      <c r="Q30" s="26"/>
      <c r="R30" s="27"/>
    </row>
    <row r="31" spans="2:18" s="24" customFormat="1" ht="6.95" customHeight="1" x14ac:dyDescent="0.25">
      <c r="B31" s="25"/>
      <c r="C31" s="26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26"/>
      <c r="R31" s="27"/>
    </row>
    <row r="32" spans="2:18" s="24" customFormat="1" ht="14.45" customHeight="1" x14ac:dyDescent="0.25">
      <c r="B32" s="25"/>
      <c r="C32" s="26"/>
      <c r="D32" s="33" t="s">
        <v>54</v>
      </c>
      <c r="E32" s="33" t="s">
        <v>55</v>
      </c>
      <c r="F32" s="34">
        <v>0.21</v>
      </c>
      <c r="G32" s="100" t="s">
        <v>56</v>
      </c>
      <c r="H32" s="225"/>
      <c r="I32" s="225"/>
      <c r="J32" s="225"/>
      <c r="K32" s="26"/>
      <c r="L32" s="26"/>
      <c r="M32" s="225"/>
      <c r="N32" s="225"/>
      <c r="O32" s="225"/>
      <c r="P32" s="225"/>
      <c r="Q32" s="26"/>
      <c r="R32" s="27"/>
    </row>
    <row r="33" spans="2:18" s="24" customFormat="1" ht="14.45" customHeight="1" x14ac:dyDescent="0.25">
      <c r="B33" s="25"/>
      <c r="C33" s="26"/>
      <c r="D33" s="26"/>
      <c r="E33" s="33" t="s">
        <v>57</v>
      </c>
      <c r="F33" s="34">
        <v>0.15</v>
      </c>
      <c r="G33" s="100" t="s">
        <v>56</v>
      </c>
      <c r="H33" s="225">
        <f>ROUND((SUM(BF91:BF92)+SUM(BF110:BF113)),2)</f>
        <v>0</v>
      </c>
      <c r="I33" s="225"/>
      <c r="J33" s="225"/>
      <c r="K33" s="26"/>
      <c r="L33" s="26"/>
      <c r="M33" s="225"/>
      <c r="N33" s="225"/>
      <c r="O33" s="225"/>
      <c r="P33" s="225"/>
      <c r="Q33" s="26"/>
      <c r="R33" s="27"/>
    </row>
    <row r="34" spans="2:18" s="24" customFormat="1" ht="14.45" hidden="1" customHeight="1" x14ac:dyDescent="0.25">
      <c r="B34" s="25"/>
      <c r="C34" s="26"/>
      <c r="D34" s="26"/>
      <c r="E34" s="33" t="s">
        <v>58</v>
      </c>
      <c r="F34" s="34">
        <v>0.21</v>
      </c>
      <c r="G34" s="100" t="s">
        <v>56</v>
      </c>
      <c r="H34" s="225">
        <f>ROUND((SUM(BG91:BG92)+SUM(BG110:BG113)),2)</f>
        <v>0</v>
      </c>
      <c r="I34" s="225"/>
      <c r="J34" s="225"/>
      <c r="K34" s="26"/>
      <c r="L34" s="26"/>
      <c r="M34" s="225"/>
      <c r="N34" s="225"/>
      <c r="O34" s="225"/>
      <c r="P34" s="225"/>
      <c r="Q34" s="26"/>
      <c r="R34" s="27"/>
    </row>
    <row r="35" spans="2:18" s="24" customFormat="1" ht="14.45" hidden="1" customHeight="1" x14ac:dyDescent="0.25">
      <c r="B35" s="25"/>
      <c r="C35" s="26"/>
      <c r="D35" s="26"/>
      <c r="E35" s="33" t="s">
        <v>59</v>
      </c>
      <c r="F35" s="34">
        <v>0.15</v>
      </c>
      <c r="G35" s="100" t="s">
        <v>56</v>
      </c>
      <c r="H35" s="225">
        <f>ROUND((SUM(BH91:BH92)+SUM(BH110:BH113)),2)</f>
        <v>0</v>
      </c>
      <c r="I35" s="225"/>
      <c r="J35" s="225"/>
      <c r="K35" s="26"/>
      <c r="L35" s="26"/>
      <c r="M35" s="225"/>
      <c r="N35" s="225"/>
      <c r="O35" s="225"/>
      <c r="P35" s="225"/>
      <c r="Q35" s="26"/>
      <c r="R35" s="27"/>
    </row>
    <row r="36" spans="2:18" s="24" customFormat="1" ht="14.45" hidden="1" customHeight="1" x14ac:dyDescent="0.25">
      <c r="B36" s="25"/>
      <c r="C36" s="26"/>
      <c r="D36" s="26"/>
      <c r="E36" s="33" t="s">
        <v>60</v>
      </c>
      <c r="F36" s="34">
        <v>0</v>
      </c>
      <c r="G36" s="100" t="s">
        <v>56</v>
      </c>
      <c r="H36" s="225">
        <f>ROUND((SUM(BI91:BI92)+SUM(BI110:BI113)),2)</f>
        <v>0</v>
      </c>
      <c r="I36" s="225"/>
      <c r="J36" s="225"/>
      <c r="K36" s="26"/>
      <c r="L36" s="26"/>
      <c r="M36" s="225"/>
      <c r="N36" s="225"/>
      <c r="O36" s="225"/>
      <c r="P36" s="225"/>
      <c r="Q36" s="26"/>
      <c r="R36" s="27"/>
    </row>
    <row r="37" spans="2:18" s="24" customFormat="1" ht="6.95" customHeight="1" x14ac:dyDescent="0.25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7"/>
    </row>
    <row r="38" spans="2:18" s="24" customFormat="1" ht="25.35" customHeight="1" x14ac:dyDescent="0.25">
      <c r="B38" s="25"/>
      <c r="C38" s="37"/>
      <c r="D38" s="38" t="s">
        <v>61</v>
      </c>
      <c r="E38" s="39"/>
      <c r="F38" s="39"/>
      <c r="G38" s="101" t="s">
        <v>62</v>
      </c>
      <c r="H38" s="40" t="s">
        <v>63</v>
      </c>
      <c r="I38" s="39"/>
      <c r="J38" s="39"/>
      <c r="K38" s="39"/>
      <c r="L38" s="189"/>
      <c r="M38" s="189"/>
      <c r="N38" s="189"/>
      <c r="O38" s="189"/>
      <c r="P38" s="189"/>
      <c r="Q38" s="37"/>
      <c r="R38" s="27"/>
    </row>
    <row r="39" spans="2:18" s="24" customFormat="1" ht="14.45" customHeight="1" x14ac:dyDescent="0.25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2:18" s="24" customFormat="1" ht="14.45" customHeight="1" x14ac:dyDescent="0.25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</row>
    <row r="41" spans="2:18" x14ac:dyDescent="0.3">
      <c r="B41" s="13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4"/>
    </row>
    <row r="42" spans="2:18" x14ac:dyDescent="0.3">
      <c r="B42" s="1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4"/>
    </row>
    <row r="43" spans="2:18" x14ac:dyDescent="0.3">
      <c r="B43" s="1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4"/>
    </row>
    <row r="44" spans="2:18" x14ac:dyDescent="0.3">
      <c r="B44" s="1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4"/>
    </row>
    <row r="45" spans="2:18" x14ac:dyDescent="0.3">
      <c r="B45" s="1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4"/>
    </row>
    <row r="46" spans="2:18" x14ac:dyDescent="0.3">
      <c r="B46" s="13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4"/>
    </row>
    <row r="47" spans="2:18" x14ac:dyDescent="0.3">
      <c r="B47" s="1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4"/>
    </row>
    <row r="48" spans="2:18" x14ac:dyDescent="0.3">
      <c r="B48" s="1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4"/>
    </row>
    <row r="49" spans="2:18" s="24" customFormat="1" ht="15" x14ac:dyDescent="0.25">
      <c r="B49" s="25"/>
      <c r="C49" s="26"/>
      <c r="D49" s="41" t="s">
        <v>64</v>
      </c>
      <c r="E49" s="42"/>
      <c r="F49" s="42"/>
      <c r="G49" s="42"/>
      <c r="H49" s="43"/>
      <c r="I49" s="26"/>
      <c r="J49" s="41" t="s">
        <v>65</v>
      </c>
      <c r="K49" s="42"/>
      <c r="L49" s="42"/>
      <c r="M49" s="42"/>
      <c r="N49" s="42"/>
      <c r="O49" s="42"/>
      <c r="P49" s="43"/>
      <c r="Q49" s="26"/>
      <c r="R49" s="27"/>
    </row>
    <row r="50" spans="2:18" x14ac:dyDescent="0.3">
      <c r="B50" s="13"/>
      <c r="C50" s="16"/>
      <c r="D50" s="44"/>
      <c r="E50" s="16"/>
      <c r="F50" s="16"/>
      <c r="G50" s="16"/>
      <c r="H50" s="45"/>
      <c r="I50" s="16"/>
      <c r="J50" s="44"/>
      <c r="K50" s="16"/>
      <c r="L50" s="16"/>
      <c r="M50" s="16"/>
      <c r="N50" s="16"/>
      <c r="O50" s="16"/>
      <c r="P50" s="45"/>
      <c r="Q50" s="16"/>
      <c r="R50" s="14"/>
    </row>
    <row r="51" spans="2:18" x14ac:dyDescent="0.3">
      <c r="B51" s="13"/>
      <c r="C51" s="16"/>
      <c r="D51" s="44"/>
      <c r="E51" s="16"/>
      <c r="F51" s="16"/>
      <c r="G51" s="16"/>
      <c r="H51" s="45"/>
      <c r="I51" s="16"/>
      <c r="J51" s="44"/>
      <c r="K51" s="16"/>
      <c r="L51" s="16"/>
      <c r="M51" s="16"/>
      <c r="N51" s="16"/>
      <c r="O51" s="16"/>
      <c r="P51" s="45"/>
      <c r="Q51" s="16"/>
      <c r="R51" s="14"/>
    </row>
    <row r="52" spans="2:18" x14ac:dyDescent="0.3">
      <c r="B52" s="13"/>
      <c r="C52" s="16"/>
      <c r="D52" s="44"/>
      <c r="E52" s="16"/>
      <c r="F52" s="16"/>
      <c r="G52" s="16"/>
      <c r="H52" s="45"/>
      <c r="I52" s="16"/>
      <c r="J52" s="44"/>
      <c r="K52" s="16"/>
      <c r="L52" s="16"/>
      <c r="M52" s="16"/>
      <c r="N52" s="16"/>
      <c r="O52" s="16"/>
      <c r="P52" s="45"/>
      <c r="Q52" s="16"/>
      <c r="R52" s="14"/>
    </row>
    <row r="53" spans="2:18" x14ac:dyDescent="0.3">
      <c r="B53" s="13"/>
      <c r="C53" s="16"/>
      <c r="D53" s="44"/>
      <c r="E53" s="16"/>
      <c r="F53" s="16"/>
      <c r="G53" s="16"/>
      <c r="H53" s="45"/>
      <c r="I53" s="16"/>
      <c r="J53" s="44"/>
      <c r="K53" s="16"/>
      <c r="L53" s="16"/>
      <c r="M53" s="16"/>
      <c r="N53" s="16"/>
      <c r="O53" s="16"/>
      <c r="P53" s="45"/>
      <c r="Q53" s="16"/>
      <c r="R53" s="14"/>
    </row>
    <row r="54" spans="2:18" x14ac:dyDescent="0.3">
      <c r="B54" s="13"/>
      <c r="C54" s="16"/>
      <c r="D54" s="44"/>
      <c r="E54" s="16"/>
      <c r="F54" s="16"/>
      <c r="G54" s="16"/>
      <c r="H54" s="45"/>
      <c r="I54" s="16"/>
      <c r="J54" s="44"/>
      <c r="K54" s="16"/>
      <c r="L54" s="16"/>
      <c r="M54" s="16"/>
      <c r="N54" s="16"/>
      <c r="O54" s="16"/>
      <c r="P54" s="45"/>
      <c r="Q54" s="16"/>
      <c r="R54" s="14"/>
    </row>
    <row r="55" spans="2:18" x14ac:dyDescent="0.3">
      <c r="B55" s="13"/>
      <c r="C55" s="16"/>
      <c r="D55" s="44"/>
      <c r="E55" s="16"/>
      <c r="F55" s="16"/>
      <c r="G55" s="16"/>
      <c r="H55" s="45"/>
      <c r="I55" s="16"/>
      <c r="J55" s="44"/>
      <c r="K55" s="16"/>
      <c r="L55" s="16"/>
      <c r="M55" s="16"/>
      <c r="N55" s="16"/>
      <c r="O55" s="16"/>
      <c r="P55" s="45"/>
      <c r="Q55" s="16"/>
      <c r="R55" s="14"/>
    </row>
    <row r="56" spans="2:18" x14ac:dyDescent="0.3">
      <c r="B56" s="13"/>
      <c r="C56" s="16"/>
      <c r="D56" s="44"/>
      <c r="E56" s="16"/>
      <c r="F56" s="16"/>
      <c r="G56" s="16"/>
      <c r="H56" s="45"/>
      <c r="I56" s="16"/>
      <c r="J56" s="44"/>
      <c r="K56" s="16"/>
      <c r="L56" s="16"/>
      <c r="M56" s="16"/>
      <c r="N56" s="16"/>
      <c r="O56" s="16"/>
      <c r="P56" s="45"/>
      <c r="Q56" s="16"/>
      <c r="R56" s="14"/>
    </row>
    <row r="57" spans="2:18" x14ac:dyDescent="0.3">
      <c r="B57" s="13"/>
      <c r="C57" s="16"/>
      <c r="D57" s="44"/>
      <c r="E57" s="16"/>
      <c r="F57" s="16"/>
      <c r="G57" s="16"/>
      <c r="H57" s="45"/>
      <c r="I57" s="16"/>
      <c r="J57" s="44"/>
      <c r="K57" s="16"/>
      <c r="L57" s="16"/>
      <c r="M57" s="16"/>
      <c r="N57" s="16"/>
      <c r="O57" s="16"/>
      <c r="P57" s="45"/>
      <c r="Q57" s="16"/>
      <c r="R57" s="14"/>
    </row>
    <row r="58" spans="2:18" s="24" customFormat="1" ht="15" x14ac:dyDescent="0.25">
      <c r="B58" s="25"/>
      <c r="C58" s="26"/>
      <c r="D58" s="46" t="s">
        <v>66</v>
      </c>
      <c r="E58" s="47"/>
      <c r="F58" s="47"/>
      <c r="G58" s="48" t="s">
        <v>67</v>
      </c>
      <c r="H58" s="49"/>
      <c r="I58" s="26"/>
      <c r="J58" s="46" t="s">
        <v>66</v>
      </c>
      <c r="K58" s="47"/>
      <c r="L58" s="47"/>
      <c r="M58" s="47"/>
      <c r="N58" s="48" t="s">
        <v>67</v>
      </c>
      <c r="O58" s="47"/>
      <c r="P58" s="49"/>
      <c r="Q58" s="26"/>
      <c r="R58" s="27"/>
    </row>
    <row r="59" spans="2:18" x14ac:dyDescent="0.3">
      <c r="B59" s="13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4"/>
    </row>
    <row r="60" spans="2:18" s="24" customFormat="1" ht="15" x14ac:dyDescent="0.25">
      <c r="B60" s="25"/>
      <c r="C60" s="26"/>
      <c r="D60" s="41" t="s">
        <v>68</v>
      </c>
      <c r="E60" s="42"/>
      <c r="F60" s="42"/>
      <c r="G60" s="42"/>
      <c r="H60" s="43"/>
      <c r="I60" s="26"/>
      <c r="J60" s="41" t="s">
        <v>69</v>
      </c>
      <c r="K60" s="42"/>
      <c r="L60" s="42"/>
      <c r="M60" s="42"/>
      <c r="N60" s="42"/>
      <c r="O60" s="42"/>
      <c r="P60" s="43"/>
      <c r="Q60" s="26"/>
      <c r="R60" s="27"/>
    </row>
    <row r="61" spans="2:18" x14ac:dyDescent="0.3">
      <c r="B61" s="13"/>
      <c r="C61" s="16"/>
      <c r="D61" s="44"/>
      <c r="E61" s="16"/>
      <c r="F61" s="16"/>
      <c r="G61" s="16"/>
      <c r="H61" s="45"/>
      <c r="I61" s="16"/>
      <c r="J61" s="44"/>
      <c r="K61" s="16"/>
      <c r="L61" s="16"/>
      <c r="M61" s="16"/>
      <c r="N61" s="16"/>
      <c r="O61" s="16"/>
      <c r="P61" s="45"/>
      <c r="Q61" s="16"/>
      <c r="R61" s="14"/>
    </row>
    <row r="62" spans="2:18" x14ac:dyDescent="0.3">
      <c r="B62" s="13"/>
      <c r="C62" s="16"/>
      <c r="D62" s="44"/>
      <c r="E62" s="16"/>
      <c r="F62" s="16"/>
      <c r="G62" s="16"/>
      <c r="H62" s="45"/>
      <c r="I62" s="16"/>
      <c r="J62" s="44"/>
      <c r="K62" s="16"/>
      <c r="L62" s="16"/>
      <c r="M62" s="16"/>
      <c r="N62" s="16"/>
      <c r="O62" s="16"/>
      <c r="P62" s="45"/>
      <c r="Q62" s="16"/>
      <c r="R62" s="14"/>
    </row>
    <row r="63" spans="2:18" x14ac:dyDescent="0.3">
      <c r="B63" s="13"/>
      <c r="C63" s="16"/>
      <c r="D63" s="44"/>
      <c r="E63" s="16"/>
      <c r="F63" s="16"/>
      <c r="G63" s="16"/>
      <c r="H63" s="45"/>
      <c r="I63" s="16"/>
      <c r="J63" s="44"/>
      <c r="K63" s="16"/>
      <c r="L63" s="16"/>
      <c r="M63" s="16"/>
      <c r="N63" s="16"/>
      <c r="O63" s="16"/>
      <c r="P63" s="45"/>
      <c r="Q63" s="16"/>
      <c r="R63" s="14"/>
    </row>
    <row r="64" spans="2:18" x14ac:dyDescent="0.3">
      <c r="B64" s="13"/>
      <c r="C64" s="16"/>
      <c r="D64" s="44"/>
      <c r="E64" s="16"/>
      <c r="F64" s="16"/>
      <c r="G64" s="16"/>
      <c r="H64" s="45"/>
      <c r="I64" s="16"/>
      <c r="J64" s="44"/>
      <c r="K64" s="16"/>
      <c r="L64" s="16"/>
      <c r="M64" s="16"/>
      <c r="N64" s="16"/>
      <c r="O64" s="16"/>
      <c r="P64" s="45"/>
      <c r="Q64" s="16"/>
      <c r="R64" s="14"/>
    </row>
    <row r="65" spans="2:18" x14ac:dyDescent="0.3">
      <c r="B65" s="13"/>
      <c r="C65" s="16"/>
      <c r="D65" s="44"/>
      <c r="E65" s="16"/>
      <c r="F65" s="16"/>
      <c r="G65" s="16"/>
      <c r="H65" s="45"/>
      <c r="I65" s="16"/>
      <c r="J65" s="44"/>
      <c r="K65" s="16"/>
      <c r="L65" s="16"/>
      <c r="M65" s="16"/>
      <c r="N65" s="16"/>
      <c r="O65" s="16"/>
      <c r="P65" s="45"/>
      <c r="Q65" s="16"/>
      <c r="R65" s="14"/>
    </row>
    <row r="66" spans="2:18" x14ac:dyDescent="0.3">
      <c r="B66" s="13"/>
      <c r="C66" s="16"/>
      <c r="D66" s="44"/>
      <c r="E66" s="16"/>
      <c r="F66" s="16"/>
      <c r="G66" s="16"/>
      <c r="H66" s="45"/>
      <c r="I66" s="16"/>
      <c r="J66" s="44"/>
      <c r="K66" s="16"/>
      <c r="L66" s="16"/>
      <c r="M66" s="16"/>
      <c r="N66" s="16"/>
      <c r="O66" s="16"/>
      <c r="P66" s="45"/>
      <c r="Q66" s="16"/>
      <c r="R66" s="14"/>
    </row>
    <row r="67" spans="2:18" x14ac:dyDescent="0.3">
      <c r="B67" s="13"/>
      <c r="C67" s="16"/>
      <c r="D67" s="44"/>
      <c r="E67" s="16"/>
      <c r="F67" s="16"/>
      <c r="G67" s="16"/>
      <c r="H67" s="45"/>
      <c r="I67" s="16"/>
      <c r="J67" s="44"/>
      <c r="K67" s="16"/>
      <c r="L67" s="16"/>
      <c r="M67" s="16"/>
      <c r="N67" s="16"/>
      <c r="O67" s="16"/>
      <c r="P67" s="45"/>
      <c r="Q67" s="16"/>
      <c r="R67" s="14"/>
    </row>
    <row r="68" spans="2:18" x14ac:dyDescent="0.3">
      <c r="B68" s="13"/>
      <c r="C68" s="16"/>
      <c r="D68" s="44"/>
      <c r="E68" s="16"/>
      <c r="F68" s="16"/>
      <c r="G68" s="16"/>
      <c r="H68" s="45"/>
      <c r="I68" s="16"/>
      <c r="J68" s="44"/>
      <c r="K68" s="16"/>
      <c r="L68" s="16"/>
      <c r="M68" s="16"/>
      <c r="N68" s="16"/>
      <c r="O68" s="16"/>
      <c r="P68" s="45"/>
      <c r="Q68" s="16"/>
      <c r="R68" s="14"/>
    </row>
    <row r="69" spans="2:18" s="24" customFormat="1" ht="15" x14ac:dyDescent="0.25">
      <c r="B69" s="25"/>
      <c r="C69" s="26"/>
      <c r="D69" s="46" t="s">
        <v>66</v>
      </c>
      <c r="E69" s="47"/>
      <c r="F69" s="47"/>
      <c r="G69" s="48" t="s">
        <v>67</v>
      </c>
      <c r="H69" s="49"/>
      <c r="I69" s="26"/>
      <c r="J69" s="46" t="s">
        <v>66</v>
      </c>
      <c r="K69" s="47"/>
      <c r="L69" s="47"/>
      <c r="M69" s="47"/>
      <c r="N69" s="48" t="s">
        <v>67</v>
      </c>
      <c r="O69" s="47"/>
      <c r="P69" s="49"/>
      <c r="Q69" s="26"/>
      <c r="R69" s="27"/>
    </row>
    <row r="70" spans="2:18" s="24" customFormat="1" ht="14.45" customHeight="1" x14ac:dyDescent="0.25"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2"/>
    </row>
    <row r="74" spans="2:18" s="24" customFormat="1" ht="6.95" customHeight="1" x14ac:dyDescent="0.25"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5"/>
    </row>
    <row r="75" spans="2:18" s="24" customFormat="1" ht="36.950000000000003" customHeight="1" x14ac:dyDescent="0.25">
      <c r="B75" s="25"/>
      <c r="C75" s="190" t="s">
        <v>117</v>
      </c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27"/>
    </row>
    <row r="76" spans="2:18" s="24" customFormat="1" ht="6.95" customHeight="1" x14ac:dyDescent="0.25"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7"/>
    </row>
    <row r="77" spans="2:18" s="24" customFormat="1" ht="30" customHeight="1" x14ac:dyDescent="0.25">
      <c r="B77" s="25"/>
      <c r="C77" s="20" t="s">
        <v>16</v>
      </c>
      <c r="D77" s="26"/>
      <c r="E77" s="26"/>
      <c r="F77" s="222" t="str">
        <f t="shared" ref="F77:F78" si="0">F6</f>
        <v>Kostel Sv. Ignáce - oprava věže</v>
      </c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6"/>
      <c r="R77" s="27"/>
    </row>
    <row r="78" spans="2:18" s="24" customFormat="1" ht="36.950000000000003" customHeight="1" x14ac:dyDescent="0.25">
      <c r="B78" s="25"/>
      <c r="C78" s="62" t="s">
        <v>113</v>
      </c>
      <c r="D78" s="26"/>
      <c r="E78" s="26"/>
      <c r="F78" s="191" t="str">
        <f t="shared" si="0"/>
        <v>102-2 - Vedlejší rozpočtové náklady</v>
      </c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26"/>
      <c r="R78" s="27"/>
    </row>
    <row r="79" spans="2:18" s="24" customFormat="1" ht="6.95" customHeight="1" x14ac:dyDescent="0.25">
      <c r="B79" s="25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7"/>
    </row>
    <row r="80" spans="2:18" s="24" customFormat="1" ht="18" customHeight="1" x14ac:dyDescent="0.25">
      <c r="B80" s="25"/>
      <c r="C80" s="20" t="s">
        <v>24</v>
      </c>
      <c r="D80" s="26"/>
      <c r="E80" s="26"/>
      <c r="F80" s="18" t="str">
        <f>F9</f>
        <v>Valdštějnské nám. 96, Jičín - Staré Město</v>
      </c>
      <c r="G80" s="26"/>
      <c r="H80" s="26"/>
      <c r="I80" s="26"/>
      <c r="J80" s="26"/>
      <c r="K80" s="20" t="s">
        <v>26</v>
      </c>
      <c r="L80" s="26"/>
      <c r="M80" s="217" t="str">
        <f>IF(O9="","",O9)</f>
        <v>19.4.2018</v>
      </c>
      <c r="N80" s="217"/>
      <c r="O80" s="217"/>
      <c r="P80" s="217"/>
      <c r="Q80" s="26"/>
      <c r="R80" s="27"/>
    </row>
    <row r="81" spans="2:47" s="24" customFormat="1" ht="6.95" customHeight="1" x14ac:dyDescent="0.25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7"/>
    </row>
    <row r="82" spans="2:47" s="24" customFormat="1" ht="15" x14ac:dyDescent="0.25">
      <c r="B82" s="25"/>
      <c r="C82" s="20" t="s">
        <v>34</v>
      </c>
      <c r="D82" s="26"/>
      <c r="E82" s="26"/>
      <c r="F82" s="18" t="str">
        <f>E12</f>
        <v>Římsko katolická farnost-arciděkanství Jičín</v>
      </c>
      <c r="G82" s="26"/>
      <c r="H82" s="26"/>
      <c r="I82" s="26"/>
      <c r="J82" s="26"/>
      <c r="K82" s="20" t="s">
        <v>42</v>
      </c>
      <c r="L82" s="26"/>
      <c r="M82" s="200" t="str">
        <f>E18</f>
        <v xml:space="preserve">TP ATELIER, Na Skalce č.p. 1204, Č. Kostelec </v>
      </c>
      <c r="N82" s="200"/>
      <c r="O82" s="200"/>
      <c r="P82" s="200"/>
      <c r="Q82" s="200"/>
      <c r="R82" s="27"/>
    </row>
    <row r="83" spans="2:47" s="24" customFormat="1" ht="14.45" customHeight="1" x14ac:dyDescent="0.25">
      <c r="B83" s="25"/>
      <c r="C83" s="20" t="s">
        <v>40</v>
      </c>
      <c r="D83" s="26"/>
      <c r="E83" s="26"/>
      <c r="F83" s="18" t="str">
        <f>IF(E15="","",E15)</f>
        <v xml:space="preserve"> </v>
      </c>
      <c r="G83" s="26"/>
      <c r="H83" s="26"/>
      <c r="I83" s="26"/>
      <c r="J83" s="26"/>
      <c r="K83" s="20" t="s">
        <v>46</v>
      </c>
      <c r="L83" s="26"/>
      <c r="M83" s="200" t="str">
        <f>E21</f>
        <v>Nývlt Zd</v>
      </c>
      <c r="N83" s="200"/>
      <c r="O83" s="200"/>
      <c r="P83" s="200"/>
      <c r="Q83" s="200"/>
      <c r="R83" s="27"/>
    </row>
    <row r="84" spans="2:47" s="24" customFormat="1" ht="10.35" customHeight="1" x14ac:dyDescent="0.25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7"/>
    </row>
    <row r="85" spans="2:47" s="24" customFormat="1" ht="29.25" customHeight="1" x14ac:dyDescent="0.25">
      <c r="B85" s="25"/>
      <c r="C85" s="224" t="s">
        <v>118</v>
      </c>
      <c r="D85" s="224"/>
      <c r="E85" s="224"/>
      <c r="F85" s="224"/>
      <c r="G85" s="224"/>
      <c r="H85" s="37"/>
      <c r="I85" s="37"/>
      <c r="J85" s="37"/>
      <c r="K85" s="37"/>
      <c r="L85" s="37"/>
      <c r="M85" s="37"/>
      <c r="N85" s="224" t="s">
        <v>119</v>
      </c>
      <c r="O85" s="224"/>
      <c r="P85" s="224"/>
      <c r="Q85" s="224"/>
      <c r="R85" s="27"/>
    </row>
    <row r="86" spans="2:47" s="24" customFormat="1" ht="10.35" customHeight="1" x14ac:dyDescent="0.25"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7"/>
    </row>
    <row r="87" spans="2:47" s="24" customFormat="1" ht="29.25" customHeight="1" x14ac:dyDescent="0.25">
      <c r="B87" s="25"/>
      <c r="C87" s="72" t="s">
        <v>120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180"/>
      <c r="O87" s="180"/>
      <c r="P87" s="180"/>
      <c r="Q87" s="180"/>
      <c r="R87" s="27"/>
      <c r="AU87" s="9" t="s">
        <v>121</v>
      </c>
    </row>
    <row r="88" spans="2:47" s="102" customFormat="1" ht="24.95" customHeight="1" x14ac:dyDescent="0.25">
      <c r="B88" s="103"/>
      <c r="C88" s="104"/>
      <c r="D88" s="105" t="s">
        <v>443</v>
      </c>
      <c r="E88" s="104"/>
      <c r="F88" s="104"/>
      <c r="G88" s="104"/>
      <c r="H88" s="104"/>
      <c r="I88" s="104"/>
      <c r="J88" s="104"/>
      <c r="K88" s="104"/>
      <c r="L88" s="104"/>
      <c r="M88" s="104"/>
      <c r="N88" s="223"/>
      <c r="O88" s="223"/>
      <c r="P88" s="223"/>
      <c r="Q88" s="223"/>
      <c r="R88" s="106"/>
    </row>
    <row r="89" spans="2:47" s="107" customFormat="1" ht="19.899999999999999" customHeight="1" x14ac:dyDescent="0.25">
      <c r="B89" s="108"/>
      <c r="C89" s="109"/>
      <c r="D89" s="110" t="s">
        <v>444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21"/>
      <c r="O89" s="221"/>
      <c r="P89" s="221"/>
      <c r="Q89" s="221"/>
      <c r="R89" s="111"/>
    </row>
    <row r="90" spans="2:47" s="24" customFormat="1" ht="21.75" customHeight="1" x14ac:dyDescent="0.25">
      <c r="B90" s="25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7"/>
    </row>
    <row r="91" spans="2:47" s="24" customFormat="1" ht="29.25" customHeight="1" x14ac:dyDescent="0.25">
      <c r="B91" s="25"/>
      <c r="C91" s="72" t="s">
        <v>134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180"/>
      <c r="O91" s="180"/>
      <c r="P91" s="180"/>
      <c r="Q91" s="180"/>
      <c r="R91" s="27"/>
      <c r="T91" s="112"/>
      <c r="U91" s="113" t="s">
        <v>54</v>
      </c>
    </row>
    <row r="92" spans="2:47" s="24" customFormat="1" ht="18" customHeight="1" x14ac:dyDescent="0.25">
      <c r="B92" s="25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7"/>
    </row>
    <row r="93" spans="2:47" s="24" customFormat="1" ht="29.25" customHeight="1" x14ac:dyDescent="0.25">
      <c r="B93" s="25"/>
      <c r="C93" s="96" t="s">
        <v>105</v>
      </c>
      <c r="D93" s="37"/>
      <c r="E93" s="37"/>
      <c r="F93" s="37"/>
      <c r="G93" s="37"/>
      <c r="H93" s="37"/>
      <c r="I93" s="37"/>
      <c r="J93" s="37"/>
      <c r="K93" s="37"/>
      <c r="L93" s="181"/>
      <c r="M93" s="181"/>
      <c r="N93" s="181"/>
      <c r="O93" s="181"/>
      <c r="P93" s="181"/>
      <c r="Q93" s="181"/>
      <c r="R93" s="27"/>
    </row>
    <row r="94" spans="2:47" s="24" customFormat="1" ht="6.95" customHeight="1" x14ac:dyDescent="0.25"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2"/>
    </row>
    <row r="98" spans="2:63" s="24" customFormat="1" ht="6.95" customHeight="1" x14ac:dyDescent="0.25"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5"/>
    </row>
    <row r="99" spans="2:63" s="24" customFormat="1" ht="36.950000000000003" customHeight="1" x14ac:dyDescent="0.25">
      <c r="B99" s="25"/>
      <c r="C99" s="190" t="s">
        <v>135</v>
      </c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27"/>
    </row>
    <row r="100" spans="2:63" s="24" customFormat="1" ht="6.95" customHeight="1" x14ac:dyDescent="0.25">
      <c r="B100" s="25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7"/>
    </row>
    <row r="101" spans="2:63" s="24" customFormat="1" ht="30" customHeight="1" x14ac:dyDescent="0.25">
      <c r="B101" s="25"/>
      <c r="C101" s="20" t="s">
        <v>16</v>
      </c>
      <c r="D101" s="26"/>
      <c r="E101" s="26"/>
      <c r="F101" s="222" t="str">
        <f t="shared" ref="F101:F102" si="1">F6</f>
        <v>Kostel Sv. Ignáce - oprava věže</v>
      </c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6"/>
      <c r="R101" s="27"/>
    </row>
    <row r="102" spans="2:63" s="24" customFormat="1" ht="36.950000000000003" customHeight="1" x14ac:dyDescent="0.25">
      <c r="B102" s="25"/>
      <c r="C102" s="62" t="s">
        <v>113</v>
      </c>
      <c r="D102" s="26"/>
      <c r="E102" s="26"/>
      <c r="F102" s="191" t="str">
        <f t="shared" si="1"/>
        <v>102-2 - Vedlejší rozpočtové náklady</v>
      </c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26"/>
      <c r="R102" s="27"/>
    </row>
    <row r="103" spans="2:63" s="24" customFormat="1" ht="6.95" customHeight="1" x14ac:dyDescent="0.25"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</row>
    <row r="104" spans="2:63" s="24" customFormat="1" ht="18" customHeight="1" x14ac:dyDescent="0.25">
      <c r="B104" s="25"/>
      <c r="C104" s="20" t="s">
        <v>24</v>
      </c>
      <c r="D104" s="26"/>
      <c r="E104" s="26"/>
      <c r="F104" s="18" t="str">
        <f>F9</f>
        <v>Valdštějnské nám. 96, Jičín - Staré Město</v>
      </c>
      <c r="G104" s="26"/>
      <c r="H104" s="26"/>
      <c r="I104" s="26"/>
      <c r="J104" s="26"/>
      <c r="K104" s="20" t="s">
        <v>26</v>
      </c>
      <c r="L104" s="26"/>
      <c r="M104" s="217" t="str">
        <f>IF(O9="","",O9)</f>
        <v>19.4.2018</v>
      </c>
      <c r="N104" s="217"/>
      <c r="O104" s="217"/>
      <c r="P104" s="217"/>
      <c r="Q104" s="26"/>
      <c r="R104" s="27"/>
    </row>
    <row r="105" spans="2:63" s="24" customFormat="1" ht="6.95" customHeight="1" x14ac:dyDescent="0.25">
      <c r="B105" s="25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</row>
    <row r="106" spans="2:63" s="24" customFormat="1" ht="15" x14ac:dyDescent="0.25">
      <c r="B106" s="25"/>
      <c r="C106" s="20" t="s">
        <v>34</v>
      </c>
      <c r="D106" s="26"/>
      <c r="E106" s="26"/>
      <c r="F106" s="18" t="str">
        <f>E12</f>
        <v>Římsko katolická farnost-arciděkanství Jičín</v>
      </c>
      <c r="G106" s="26"/>
      <c r="H106" s="26"/>
      <c r="I106" s="26"/>
      <c r="J106" s="26"/>
      <c r="K106" s="20" t="s">
        <v>42</v>
      </c>
      <c r="L106" s="26"/>
      <c r="M106" s="200" t="str">
        <f>E18</f>
        <v xml:space="preserve">TP ATELIER, Na Skalce č.p. 1204, Č. Kostelec </v>
      </c>
      <c r="N106" s="200"/>
      <c r="O106" s="200"/>
      <c r="P106" s="200"/>
      <c r="Q106" s="200"/>
      <c r="R106" s="27"/>
    </row>
    <row r="107" spans="2:63" s="24" customFormat="1" ht="14.45" customHeight="1" x14ac:dyDescent="0.25">
      <c r="B107" s="25"/>
      <c r="C107" s="20" t="s">
        <v>40</v>
      </c>
      <c r="D107" s="26"/>
      <c r="E107" s="26"/>
      <c r="F107" s="18" t="str">
        <f>IF(E15="","",E15)</f>
        <v xml:space="preserve"> </v>
      </c>
      <c r="G107" s="26"/>
      <c r="H107" s="26"/>
      <c r="I107" s="26"/>
      <c r="J107" s="26"/>
      <c r="K107" s="20" t="s">
        <v>46</v>
      </c>
      <c r="L107" s="26"/>
      <c r="M107" s="200" t="str">
        <f>E21</f>
        <v>Nývlt Zd</v>
      </c>
      <c r="N107" s="200"/>
      <c r="O107" s="200"/>
      <c r="P107" s="200"/>
      <c r="Q107" s="200"/>
      <c r="R107" s="27"/>
    </row>
    <row r="108" spans="2:63" s="24" customFormat="1" ht="10.35" customHeight="1" x14ac:dyDescent="0.25">
      <c r="B108" s="25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</row>
    <row r="109" spans="2:63" s="114" customFormat="1" ht="29.25" customHeight="1" x14ac:dyDescent="0.25">
      <c r="B109" s="115"/>
      <c r="C109" s="116" t="s">
        <v>136</v>
      </c>
      <c r="D109" s="117" t="s">
        <v>137</v>
      </c>
      <c r="E109" s="117" t="s">
        <v>72</v>
      </c>
      <c r="F109" s="218" t="s">
        <v>138</v>
      </c>
      <c r="G109" s="218"/>
      <c r="H109" s="218"/>
      <c r="I109" s="218"/>
      <c r="J109" s="117" t="s">
        <v>139</v>
      </c>
      <c r="K109" s="117" t="s">
        <v>140</v>
      </c>
      <c r="L109" s="219" t="s">
        <v>141</v>
      </c>
      <c r="M109" s="219"/>
      <c r="N109" s="220" t="s">
        <v>119</v>
      </c>
      <c r="O109" s="220"/>
      <c r="P109" s="220"/>
      <c r="Q109" s="220"/>
      <c r="R109" s="118"/>
      <c r="T109" s="68" t="s">
        <v>142</v>
      </c>
      <c r="U109" s="69" t="s">
        <v>54</v>
      </c>
      <c r="V109" s="69" t="s">
        <v>143</v>
      </c>
      <c r="W109" s="69" t="s">
        <v>144</v>
      </c>
      <c r="X109" s="69" t="s">
        <v>145</v>
      </c>
      <c r="Y109" s="69" t="s">
        <v>146</v>
      </c>
      <c r="Z109" s="69" t="s">
        <v>147</v>
      </c>
      <c r="AA109" s="70" t="s">
        <v>148</v>
      </c>
    </row>
    <row r="110" spans="2:63" s="24" customFormat="1" ht="29.25" customHeight="1" x14ac:dyDescent="0.35">
      <c r="B110" s="25"/>
      <c r="C110" s="72" t="s">
        <v>115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15"/>
      <c r="O110" s="215"/>
      <c r="P110" s="215"/>
      <c r="Q110" s="215"/>
      <c r="R110" s="27"/>
      <c r="T110" s="71"/>
      <c r="U110" s="42"/>
      <c r="V110" s="42"/>
      <c r="W110" s="119">
        <f t="shared" ref="W110:W112" si="2">W111</f>
        <v>0</v>
      </c>
      <c r="X110" s="42"/>
      <c r="Y110" s="119">
        <f t="shared" ref="Y110:Y112" si="3">Y111</f>
        <v>0</v>
      </c>
      <c r="Z110" s="42"/>
      <c r="AA110" s="120">
        <f t="shared" ref="AA110:AA112" si="4">AA111</f>
        <v>0</v>
      </c>
      <c r="AT110" s="9" t="s">
        <v>89</v>
      </c>
      <c r="AU110" s="9" t="s">
        <v>121</v>
      </c>
      <c r="BK110" s="121">
        <f t="shared" ref="BK110:BK112" si="5">BK111</f>
        <v>0</v>
      </c>
    </row>
    <row r="111" spans="2:63" s="122" customFormat="1" ht="37.35" customHeight="1" x14ac:dyDescent="0.35">
      <c r="B111" s="123"/>
      <c r="C111" s="124"/>
      <c r="D111" s="125" t="s">
        <v>443</v>
      </c>
      <c r="E111" s="125"/>
      <c r="F111" s="125"/>
      <c r="G111" s="125"/>
      <c r="H111" s="125"/>
      <c r="I111" s="125"/>
      <c r="J111" s="125"/>
      <c r="K111" s="125"/>
      <c r="L111" s="125"/>
      <c r="M111" s="125"/>
      <c r="N111" s="216"/>
      <c r="O111" s="216"/>
      <c r="P111" s="216"/>
      <c r="Q111" s="216"/>
      <c r="R111" s="126"/>
      <c r="T111" s="127"/>
      <c r="U111" s="124"/>
      <c r="V111" s="124"/>
      <c r="W111" s="128">
        <f t="shared" si="2"/>
        <v>0</v>
      </c>
      <c r="X111" s="124"/>
      <c r="Y111" s="128">
        <f t="shared" si="3"/>
        <v>0</v>
      </c>
      <c r="Z111" s="124"/>
      <c r="AA111" s="129">
        <f t="shared" si="4"/>
        <v>0</v>
      </c>
      <c r="AR111" s="130" t="s">
        <v>176</v>
      </c>
      <c r="AT111" s="131" t="s">
        <v>89</v>
      </c>
      <c r="AU111" s="131" t="s">
        <v>90</v>
      </c>
      <c r="AY111" s="130" t="s">
        <v>149</v>
      </c>
      <c r="BK111" s="132">
        <f t="shared" si="5"/>
        <v>0</v>
      </c>
    </row>
    <row r="112" spans="2:63" s="122" customFormat="1" ht="19.899999999999999" customHeight="1" x14ac:dyDescent="0.3">
      <c r="B112" s="123"/>
      <c r="C112" s="124"/>
      <c r="D112" s="133" t="s">
        <v>444</v>
      </c>
      <c r="E112" s="133"/>
      <c r="F112" s="133"/>
      <c r="G112" s="133"/>
      <c r="H112" s="133"/>
      <c r="I112" s="133"/>
      <c r="J112" s="133"/>
      <c r="K112" s="133"/>
      <c r="L112" s="133"/>
      <c r="M112" s="133"/>
      <c r="N112" s="210"/>
      <c r="O112" s="210"/>
      <c r="P112" s="210"/>
      <c r="Q112" s="210"/>
      <c r="R112" s="126"/>
      <c r="T112" s="127"/>
      <c r="U112" s="124"/>
      <c r="V112" s="124"/>
      <c r="W112" s="128">
        <f t="shared" si="2"/>
        <v>0</v>
      </c>
      <c r="X112" s="124"/>
      <c r="Y112" s="128">
        <f t="shared" si="3"/>
        <v>0</v>
      </c>
      <c r="Z112" s="124"/>
      <c r="AA112" s="129">
        <f t="shared" si="4"/>
        <v>0</v>
      </c>
      <c r="AR112" s="130" t="s">
        <v>176</v>
      </c>
      <c r="AT112" s="131" t="s">
        <v>89</v>
      </c>
      <c r="AU112" s="131" t="s">
        <v>23</v>
      </c>
      <c r="AY112" s="130" t="s">
        <v>149</v>
      </c>
      <c r="BK112" s="132">
        <f t="shared" si="5"/>
        <v>0</v>
      </c>
    </row>
    <row r="113" spans="2:65" s="24" customFormat="1" ht="31.5" customHeight="1" x14ac:dyDescent="0.25">
      <c r="B113" s="134"/>
      <c r="C113" s="135" t="s">
        <v>23</v>
      </c>
      <c r="D113" s="135" t="s">
        <v>150</v>
      </c>
      <c r="E113" s="136" t="s">
        <v>445</v>
      </c>
      <c r="F113" s="209" t="s">
        <v>446</v>
      </c>
      <c r="G113" s="209"/>
      <c r="H113" s="209"/>
      <c r="I113" s="209"/>
      <c r="J113" s="137" t="s">
        <v>447</v>
      </c>
      <c r="K113" s="138">
        <v>1</v>
      </c>
      <c r="L113" s="203"/>
      <c r="M113" s="203"/>
      <c r="N113" s="203"/>
      <c r="O113" s="203"/>
      <c r="P113" s="203"/>
      <c r="Q113" s="203"/>
      <c r="R113" s="139"/>
      <c r="T113" s="140"/>
      <c r="U113" s="177" t="s">
        <v>55</v>
      </c>
      <c r="V113" s="178">
        <v>0</v>
      </c>
      <c r="W113" s="178">
        <f>V113*K113</f>
        <v>0</v>
      </c>
      <c r="X113" s="178">
        <v>0</v>
      </c>
      <c r="Y113" s="178">
        <f>X113*K113</f>
        <v>0</v>
      </c>
      <c r="Z113" s="178">
        <v>0</v>
      </c>
      <c r="AA113" s="179">
        <f>Z113*K113</f>
        <v>0</v>
      </c>
      <c r="AR113" s="9" t="s">
        <v>448</v>
      </c>
      <c r="AT113" s="9" t="s">
        <v>150</v>
      </c>
      <c r="AU113" s="9" t="s">
        <v>111</v>
      </c>
      <c r="AY113" s="9" t="s">
        <v>149</v>
      </c>
      <c r="BE113" s="143">
        <f>IF(U113="základní",N113,0)</f>
        <v>0</v>
      </c>
      <c r="BF113" s="143">
        <f>IF(U113="snížená",N113,0)</f>
        <v>0</v>
      </c>
      <c r="BG113" s="143">
        <f>IF(U113="zákl. přenesená",N113,0)</f>
        <v>0</v>
      </c>
      <c r="BH113" s="143">
        <f>IF(U113="sníž. přenesená",N113,0)</f>
        <v>0</v>
      </c>
      <c r="BI113" s="143">
        <f>IF(U113="nulová",N113,0)</f>
        <v>0</v>
      </c>
      <c r="BJ113" s="9" t="s">
        <v>23</v>
      </c>
      <c r="BK113" s="143">
        <f>ROUND(L113*K113,2)</f>
        <v>0</v>
      </c>
      <c r="BL113" s="9" t="s">
        <v>448</v>
      </c>
      <c r="BM113" s="9" t="s">
        <v>449</v>
      </c>
    </row>
    <row r="114" spans="2:65" s="24" customFormat="1" ht="6.95" customHeight="1" x14ac:dyDescent="0.25"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2"/>
    </row>
  </sheetData>
  <sheetProtection selectLockedCells="1" selectUnlockedCells="1"/>
  <mergeCells count="58">
    <mergeCell ref="O17:P17"/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H34:J34"/>
    <mergeCell ref="M34:P34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C85:G85"/>
    <mergeCell ref="N85:Q85"/>
    <mergeCell ref="H35:J35"/>
    <mergeCell ref="M35:P35"/>
    <mergeCell ref="H36:J36"/>
    <mergeCell ref="M36:P36"/>
    <mergeCell ref="L38:P38"/>
    <mergeCell ref="C75:Q75"/>
    <mergeCell ref="F77:P77"/>
    <mergeCell ref="F78:P78"/>
    <mergeCell ref="M80:P80"/>
    <mergeCell ref="M82:Q82"/>
    <mergeCell ref="M83:Q83"/>
    <mergeCell ref="F109:I109"/>
    <mergeCell ref="L109:M109"/>
    <mergeCell ref="N109:Q109"/>
    <mergeCell ref="N87:Q87"/>
    <mergeCell ref="N88:Q88"/>
    <mergeCell ref="N89:Q89"/>
    <mergeCell ref="N91:Q91"/>
    <mergeCell ref="L93:Q93"/>
    <mergeCell ref="C99:Q99"/>
    <mergeCell ref="F101:P101"/>
    <mergeCell ref="F102:P102"/>
    <mergeCell ref="M104:P104"/>
    <mergeCell ref="M106:Q106"/>
    <mergeCell ref="M107:Q107"/>
    <mergeCell ref="N110:Q110"/>
    <mergeCell ref="N111:Q111"/>
    <mergeCell ref="N112:Q112"/>
    <mergeCell ref="F113:I113"/>
    <mergeCell ref="L113:M113"/>
    <mergeCell ref="N113:Q113"/>
  </mergeCells>
  <hyperlinks>
    <hyperlink ref="F1" location="!" display="1) Krycí list rozpočtu" xr:uid="{00000000-0004-0000-0200-000000000000}"/>
    <hyperlink ref="H1" location="!5" display="2) Rekapitulace rozpočtu" xr:uid="{00000000-0004-0000-0200-000001000000}"/>
    <hyperlink ref="L1" location="!09" display="3) Rozpočet" xr:uid="{00000000-0004-0000-0200-000002000000}"/>
    <hyperlink ref="S1" location="'Rekapitulace stavby'!C2" display="Rekapitulace stavby" xr:uid="{00000000-0004-0000-0200-000003000000}"/>
  </hyperlinks>
  <pageMargins left="0.58333333333333337" right="0.58333333333333337" top="0.5" bottom="0.46666666666666667" header="0.51180555555555551" footer="0"/>
  <pageSetup paperSize="9" firstPageNumber="0" fitToHeight="100" orientation="portrait" horizontalDpi="300" verticalDpi="300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102-1 - SO-01 Oprava kons...</vt:lpstr>
      <vt:lpstr>102-2 - Vedlejší rozpočto...</vt:lpstr>
      <vt:lpstr>'102-1 - SO-01 Oprava kons...'!Názvy_tisku</vt:lpstr>
      <vt:lpstr>'102-2 - Vedlejší rozpočto...'!Názvy_tisku</vt:lpstr>
      <vt:lpstr>'Rekapitulace stavby'!Názvy_tisku</vt:lpstr>
      <vt:lpstr>'102-1 - SO-01 Oprava kons...'!Oblast_tisku</vt:lpstr>
      <vt:lpstr>'102-2 - Vedlejší rozpočto...'!Oblast_tisku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Hollerová Lenka</dc:creator>
  <cp:lastModifiedBy>Hollerová Lenka</cp:lastModifiedBy>
  <dcterms:created xsi:type="dcterms:W3CDTF">2018-05-02T07:06:43Z</dcterms:created>
  <dcterms:modified xsi:type="dcterms:W3CDTF">2018-05-11T10:25:10Z</dcterms:modified>
</cp:coreProperties>
</file>