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5" yWindow="-15" windowWidth="19260" windowHeight="5955"/>
  </bookViews>
  <sheets>
    <sheet name="Dodatek c.1" sheetId="2" r:id="rId1"/>
  </sheets>
  <definedNames>
    <definedName name="_xlnm.Print_Titles" localSheetId="0">'Dodatek c.1'!$121:$121</definedName>
    <definedName name="_xlnm.Print_Area" localSheetId="0">'Dodatek c.1'!$C$4:$Q$70,'Dodatek c.1'!$C$76:$Q$104,'Dodatek c.1'!$C$110:$Q$138</definedName>
  </definedNames>
  <calcPr calcId="125725"/>
</workbook>
</file>

<file path=xl/calcChain.xml><?xml version="1.0" encoding="utf-8"?>
<calcChain xmlns="http://schemas.openxmlformats.org/spreadsheetml/2006/main">
  <c r="F79" i="2"/>
  <c r="F113"/>
  <c r="K135"/>
  <c r="N138" l="1"/>
  <c r="BI136"/>
  <c r="BH136"/>
  <c r="BG136"/>
  <c r="BF136"/>
  <c r="AA136"/>
  <c r="Y136"/>
  <c r="W136"/>
  <c r="BK136"/>
  <c r="N136"/>
  <c r="BE136" s="1"/>
  <c r="BI135"/>
  <c r="BH135"/>
  <c r="BG135"/>
  <c r="BF135"/>
  <c r="AA135"/>
  <c r="Y135"/>
  <c r="W135"/>
  <c r="BK135"/>
  <c r="N135"/>
  <c r="BE135" s="1"/>
  <c r="BI129"/>
  <c r="BH129"/>
  <c r="BG129"/>
  <c r="BF129"/>
  <c r="AA129"/>
  <c r="Y129"/>
  <c r="W129"/>
  <c r="BK129"/>
  <c r="BI125"/>
  <c r="BH125"/>
  <c r="BG125"/>
  <c r="BF125"/>
  <c r="AA125"/>
  <c r="AA124" s="1"/>
  <c r="Y125"/>
  <c r="W125"/>
  <c r="BK125"/>
  <c r="N125"/>
  <c r="BE125" s="1"/>
  <c r="M119"/>
  <c r="F119"/>
  <c r="M118"/>
  <c r="F118"/>
  <c r="F116"/>
  <c r="F114"/>
  <c r="BI102"/>
  <c r="BH102"/>
  <c r="BG102"/>
  <c r="BE102"/>
  <c r="BI101"/>
  <c r="BH101"/>
  <c r="BG101"/>
  <c r="BF101"/>
  <c r="BI100"/>
  <c r="BH100"/>
  <c r="BG100"/>
  <c r="BF100"/>
  <c r="BI99"/>
  <c r="BH99"/>
  <c r="BG99"/>
  <c r="BF99"/>
  <c r="BI98"/>
  <c r="BH98"/>
  <c r="BG98"/>
  <c r="BF98"/>
  <c r="BI97"/>
  <c r="BH97"/>
  <c r="BG97"/>
  <c r="BF97"/>
  <c r="M85"/>
  <c r="F85"/>
  <c r="M84"/>
  <c r="F84"/>
  <c r="F82"/>
  <c r="F80"/>
  <c r="M116"/>
  <c r="F112"/>
  <c r="BE129" l="1"/>
  <c r="N124"/>
  <c r="W124"/>
  <c r="W134"/>
  <c r="W123" s="1"/>
  <c r="W122" s="1"/>
  <c r="H35"/>
  <c r="Y124"/>
  <c r="BK124"/>
  <c r="H36"/>
  <c r="Y134"/>
  <c r="BK134"/>
  <c r="N134" s="1"/>
  <c r="AA134"/>
  <c r="AA123" s="1"/>
  <c r="AA122" s="1"/>
  <c r="Y123"/>
  <c r="Y122" s="1"/>
  <c r="H37"/>
  <c r="F78"/>
  <c r="M82"/>
  <c r="N93" l="1"/>
  <c r="N133"/>
  <c r="N92" s="1"/>
  <c r="N91"/>
  <c r="BK123"/>
  <c r="N123" l="1"/>
  <c r="N122" s="1"/>
  <c r="N90"/>
  <c r="N89" s="1"/>
  <c r="BK122"/>
  <c r="BE100" s="1"/>
  <c r="BE99" l="1"/>
  <c r="BE98"/>
  <c r="BF102"/>
  <c r="M34" s="1"/>
  <c r="BE101"/>
  <c r="M28"/>
  <c r="BE97"/>
  <c r="N96" l="1"/>
  <c r="L104" s="1"/>
  <c r="H34"/>
  <c r="H33"/>
  <c r="M33"/>
  <c r="M29" l="1"/>
  <c r="M31" s="1"/>
  <c r="L39" l="1"/>
</calcChain>
</file>

<file path=xl/sharedStrings.xml><?xml version="1.0" encoding="utf-8"?>
<sst xmlns="http://schemas.openxmlformats.org/spreadsheetml/2006/main" count="285" uniqueCount="117">
  <si>
    <t>List obsahuje:</t>
  </si>
  <si>
    <t/>
  </si>
  <si>
    <t>False</t>
  </si>
  <si>
    <t>optimalizováno pro tisk sestav ve formátu A4 - na výšku</t>
  </si>
  <si>
    <t>&gt;&gt;  skryté sloupce  &lt;&lt;</t>
  </si>
  <si>
    <t>v ---  níže se nacházejí doplnkové a pomocné údaje k sestavám  --- v</t>
  </si>
  <si>
    <t>Stavba:</t>
  </si>
  <si>
    <t>JKSO:</t>
  </si>
  <si>
    <t>CC-CZ:</t>
  </si>
  <si>
    <t>1</t>
  </si>
  <si>
    <t>Místo:</t>
  </si>
  <si>
    <t>Bernartice</t>
  </si>
  <si>
    <t>Datum:</t>
  </si>
  <si>
    <t>Objednatel:</t>
  </si>
  <si>
    <t>IČ:</t>
  </si>
  <si>
    <t>Obec Bernartice</t>
  </si>
  <si>
    <t>DIČ:</t>
  </si>
  <si>
    <t>Zhotovitel:</t>
  </si>
  <si>
    <t>Projektant:</t>
  </si>
  <si>
    <t>25264951</t>
  </si>
  <si>
    <t>Proxion s.r.o.</t>
  </si>
  <si>
    <t>CZ25264951</t>
  </si>
  <si>
    <t>True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</si>
  <si>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</si>
  <si>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</si>
  <si>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</si>
  <si>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</si>
  <si>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</si>
  <si>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</si>
  <si>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</si>
  <si>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</si>
  <si>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</si>
  <si>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</si>
  <si>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</si>
  <si>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</si>
  <si>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</si>
  <si>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</si>
  <si>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</si>
  <si>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</si>
  <si>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</si>
  <si>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</si>
  <si>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</si>
  <si>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</si>
  <si>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</si>
  <si>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</si>
  <si>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2</t>
  </si>
  <si>
    <t>{efcae18d-7d50-4d12-a5c2-7424da557475}</t>
  </si>
  <si>
    <t>Ostatní náklady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</si>
  <si>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</si>
  <si>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</si>
  <si>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</si>
  <si>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</si>
  <si>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</si>
  <si>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</si>
  <si>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Objekt:</t>
  </si>
  <si>
    <t>Část:</t>
  </si>
  <si>
    <t>VZ</t>
  </si>
  <si>
    <t>Náklady z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</si>
  <si>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</si>
  <si>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</si>
  <si>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</si>
  <si>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</si>
  <si>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</si>
  <si>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</si>
  <si>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</si>
  <si>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</si>
  <si>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2) Ostatní náklady</t>
  </si>
  <si>
    <t>VRN</t>
  </si>
  <si>
    <t>KOMPLETACNA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</si>
  <si>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</si>
  <si>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</si>
  <si>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</si>
  <si>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</si>
  <si>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</si>
  <si>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</si>
  <si>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</si>
  <si>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</si>
  <si>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</si>
  <si>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</si>
  <si>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</si>
  <si>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</si>
  <si>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</si>
  <si>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</si>
  <si>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</si>
  <si>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113154353</t>
  </si>
  <si>
    <t>Frézování živičného krytu tl 50 mm pruh š 1 m pl do 10000 m2 s překážkami v trase</t>
  </si>
  <si>
    <t>m2</t>
  </si>
  <si>
    <t>4</t>
  </si>
  <si>
    <t>-1506517688</t>
  </si>
  <si>
    <t>"PC výměra cad</t>
  </si>
  <si>
    <t>VV</t>
  </si>
  <si>
    <t>4511,0</t>
  </si>
  <si>
    <t>Součet</t>
  </si>
  <si>
    <t>8</t>
  </si>
  <si>
    <t>113155353</t>
  </si>
  <si>
    <t>Frézování betonového krytu tl 50 mm pruh š 1 m pl do 10000 m2 s překážkami v trase</t>
  </si>
  <si>
    <t>-501825571</t>
  </si>
  <si>
    <t>-4511,0</t>
  </si>
  <si>
    <t>UK</t>
  </si>
  <si>
    <t>t</t>
  </si>
  <si>
    <t>89</t>
  </si>
  <si>
    <t>997221815</t>
  </si>
  <si>
    <t>Poplatek za uložení betonového odpadu na skládce (skládkovné)</t>
  </si>
  <si>
    <t>-209579982</t>
  </si>
  <si>
    <t>105</t>
  </si>
  <si>
    <t>997221845</t>
  </si>
  <si>
    <t>Poplatek za uložení odpadu z asfaltových povrchů na skládce (skládkovné)</t>
  </si>
  <si>
    <t>1641042680</t>
  </si>
  <si>
    <t>VP - Vícepráce</t>
  </si>
  <si>
    <t>PN</t>
  </si>
  <si>
    <t>KRYCÍ LIST SOUPISU PRACÍ</t>
  </si>
  <si>
    <t>REKAPITULACE SOUPISU PRACÍ</t>
  </si>
  <si>
    <t>SOUPIS PRACÍ</t>
  </si>
  <si>
    <t>Chodníky Bernartice - nové chodníky spojené s úpravou stávajících</t>
  </si>
  <si>
    <t>Nové chodníky a úprava stávajících chodníků - uznatelné náklady</t>
  </si>
  <si>
    <t>Dodatek opravy soupisu prací č.1</t>
  </si>
  <si>
    <t>1691,053-1113,645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</si>
</sst>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FF0000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0" tint="-0.34998626667073579"/>
      <name val="Trebuchet MS"/>
      <family val="2"/>
      <charset val="238"/>
    </font>
    <font>
      <sz val="10"/>
      <color theme="0" tint="-0.34998626667073579"/>
      <name val="Trebuchet MS"/>
      <family val="2"/>
      <charset val="238"/>
    </font>
    <font>
      <strike/>
      <sz val="8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hair">
        <color rgb="FF969696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1" applyFont="1" applyFill="1" applyAlignment="1" applyProtection="1">
      <alignment vertical="center"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19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5" fillId="0" borderId="10" xfId="0" applyNumberFormat="1" applyFont="1" applyBorder="1" applyAlignment="1"/>
    <xf numFmtId="166" fontId="25" fillId="0" borderId="11" xfId="0" applyNumberFormat="1" applyFont="1" applyBorder="1" applyAlignment="1"/>
    <xf numFmtId="4" fontId="26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2" xfId="0" applyFont="1" applyBorder="1" applyAlignment="1"/>
    <xf numFmtId="166" fontId="7" fillId="0" borderId="0" xfId="0" applyNumberFormat="1" applyFont="1" applyBorder="1" applyAlignment="1"/>
    <xf numFmtId="166" fontId="7" fillId="0" borderId="13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0" fontId="1" fillId="4" borderId="23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3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left" vertical="center"/>
    </xf>
    <xf numFmtId="167" fontId="9" fillId="0" borderId="25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49" fontId="32" fillId="0" borderId="23" xfId="0" applyNumberFormat="1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167" fontId="32" fillId="0" borderId="23" xfId="0" applyNumberFormat="1" applyFont="1" applyBorder="1" applyAlignment="1" applyProtection="1">
      <alignment vertical="center"/>
      <protection locked="0"/>
    </xf>
    <xf numFmtId="0" fontId="32" fillId="0" borderId="23" xfId="0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0" fontId="12" fillId="2" borderId="0" xfId="1" applyFont="1" applyFill="1" applyAlignment="1" applyProtection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0" fillId="0" borderId="0" xfId="0"/>
    <xf numFmtId="0" fontId="0" fillId="0" borderId="23" xfId="0" applyFont="1" applyBorder="1" applyAlignment="1" applyProtection="1">
      <alignment horizontal="left" vertical="center" wrapText="1"/>
      <protection locked="0"/>
    </xf>
    <xf numFmtId="4" fontId="0" fillId="4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>
      <alignment horizontal="left" vertical="center" wrapText="1"/>
    </xf>
    <xf numFmtId="0" fontId="9" fillId="0" borderId="26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32" fillId="0" borderId="23" xfId="0" applyFont="1" applyBorder="1" applyAlignment="1" applyProtection="1">
      <alignment horizontal="left" vertical="center" wrapText="1"/>
      <protection locked="0"/>
    </xf>
    <xf numFmtId="4" fontId="32" fillId="4" borderId="23" xfId="0" applyNumberFormat="1" applyFont="1" applyFill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  <protection locked="0"/>
    </xf>
    <xf numFmtId="0" fontId="2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4" fontId="6" fillId="0" borderId="0" xfId="0" applyNumberFormat="1" applyFont="1" applyBorder="1" applyAlignment="1"/>
    <xf numFmtId="4" fontId="6" fillId="0" borderId="0" xfId="0" applyNumberFormat="1" applyFont="1" applyBorder="1" applyAlignment="1">
      <alignment vertical="center"/>
    </xf>
    <xf numFmtId="4" fontId="6" fillId="0" borderId="15" xfId="0" applyNumberFormat="1" applyFont="1" applyBorder="1" applyAlignment="1"/>
    <xf numFmtId="4" fontId="6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5" borderId="21" xfId="0" applyFont="1" applyFill="1" applyBorder="1" applyAlignment="1">
      <alignment horizontal="center" vertical="center" wrapText="1"/>
    </xf>
    <xf numFmtId="0" fontId="24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/>
    <xf numFmtId="4" fontId="3" fillId="0" borderId="10" xfId="0" applyNumberFormat="1" applyFont="1" applyBorder="1" applyAlignment="1">
      <alignment vertical="center"/>
    </xf>
    <xf numFmtId="4" fontId="20" fillId="5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7" xfId="0" applyNumberFormat="1" applyFont="1" applyFill="1" applyBorder="1" applyAlignment="1">
      <alignment vertical="center"/>
    </xf>
    <xf numFmtId="4" fontId="3" fillId="5" borderId="8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0"/>
  <sheetViews>
    <sheetView showGridLines="0" tabSelected="1" topLeftCell="A126" workbookViewId="0">
      <selection activeCell="F80" sqref="F80:P8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58"/>
      <c r="B1" s="9"/>
      <c r="C1" s="9"/>
      <c r="D1" s="10" t="s">
        <v>0</v>
      </c>
      <c r="E1" s="9"/>
      <c r="F1" s="11" t="s">
        <v>49</v>
      </c>
      <c r="G1" s="11"/>
      <c r="H1" s="150" t="s">
        <v>50</v>
      </c>
      <c r="I1" s="150"/>
      <c r="J1" s="150"/>
      <c r="K1" s="150"/>
      <c r="L1" s="11" t="s">
        <v>51</v>
      </c>
      <c r="M1" s="9"/>
      <c r="N1" s="9"/>
      <c r="O1" s="10" t="s">
        <v>52</v>
      </c>
      <c r="P1" s="9"/>
      <c r="Q1" s="9"/>
      <c r="R1" s="9"/>
      <c r="S1" s="11" t="s">
        <v>53</v>
      </c>
      <c r="T1" s="11"/>
      <c r="U1" s="58"/>
      <c r="V1" s="58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>
      <c r="C2" s="201" t="s">
        <v>3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S2" s="151" t="s">
        <v>4</v>
      </c>
      <c r="T2" s="152"/>
      <c r="U2" s="152"/>
      <c r="V2" s="152"/>
      <c r="W2" s="152"/>
      <c r="X2" s="152"/>
      <c r="Y2" s="152"/>
      <c r="Z2" s="152"/>
      <c r="AA2" s="152"/>
      <c r="AB2" s="152"/>
      <c r="AC2" s="152"/>
      <c r="AT2" s="13" t="s">
        <v>46</v>
      </c>
    </row>
    <row r="3" spans="1:6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45</v>
      </c>
    </row>
    <row r="4" spans="1:66" ht="36.950000000000003" customHeight="1">
      <c r="B4" s="17"/>
      <c r="C4" s="178" t="s">
        <v>110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8"/>
      <c r="T4" s="19" t="s">
        <v>5</v>
      </c>
      <c r="AT4" s="13" t="s">
        <v>2</v>
      </c>
    </row>
    <row r="5" spans="1:66" ht="6.95" customHeight="1">
      <c r="B5" s="1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8"/>
    </row>
    <row r="6" spans="1:66" ht="25.35" customHeight="1">
      <c r="B6" s="17"/>
      <c r="C6" s="20"/>
      <c r="D6" s="136" t="s">
        <v>6</v>
      </c>
      <c r="E6" s="134"/>
      <c r="F6" s="180" t="s">
        <v>113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20"/>
      <c r="R6" s="18"/>
    </row>
    <row r="7" spans="1:66" ht="25.35" customHeight="1">
      <c r="B7" s="17"/>
      <c r="C7" s="20"/>
      <c r="D7" s="137" t="s">
        <v>54</v>
      </c>
      <c r="E7" s="138"/>
      <c r="F7" s="203" t="s">
        <v>114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"/>
      <c r="R7" s="18"/>
    </row>
    <row r="8" spans="1:66" s="1" customFormat="1" ht="32.85" customHeight="1">
      <c r="B8" s="25"/>
      <c r="C8" s="26"/>
      <c r="D8" s="22" t="s">
        <v>55</v>
      </c>
      <c r="E8" s="26"/>
      <c r="F8" s="205" t="s">
        <v>115</v>
      </c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26"/>
      <c r="R8" s="27"/>
    </row>
    <row r="9" spans="1:66" s="1" customFormat="1" ht="14.45" customHeight="1">
      <c r="B9" s="25"/>
      <c r="C9" s="26"/>
      <c r="D9" s="23" t="s">
        <v>7</v>
      </c>
      <c r="E9" s="26"/>
      <c r="F9" s="21" t="s">
        <v>1</v>
      </c>
      <c r="G9" s="26"/>
      <c r="H9" s="26"/>
      <c r="I9" s="26"/>
      <c r="J9" s="26"/>
      <c r="K9" s="26"/>
      <c r="L9" s="26"/>
      <c r="M9" s="23" t="s">
        <v>8</v>
      </c>
      <c r="N9" s="26"/>
      <c r="O9" s="21" t="s">
        <v>1</v>
      </c>
      <c r="P9" s="26"/>
      <c r="Q9" s="26"/>
      <c r="R9" s="27"/>
    </row>
    <row r="10" spans="1:66" s="1" customFormat="1" ht="14.45" customHeight="1">
      <c r="B10" s="25"/>
      <c r="C10" s="26"/>
      <c r="D10" s="23" t="s">
        <v>10</v>
      </c>
      <c r="E10" s="26"/>
      <c r="F10" s="21" t="s">
        <v>11</v>
      </c>
      <c r="G10" s="26"/>
      <c r="H10" s="26"/>
      <c r="I10" s="26"/>
      <c r="J10" s="26"/>
      <c r="K10" s="26"/>
      <c r="L10" s="26"/>
      <c r="M10" s="23" t="s">
        <v>12</v>
      </c>
      <c r="N10" s="26"/>
      <c r="O10" s="206"/>
      <c r="P10" s="184"/>
      <c r="Q10" s="26"/>
      <c r="R10" s="27"/>
    </row>
    <row r="11" spans="1:66" s="1" customFormat="1" ht="10.9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</row>
    <row r="12" spans="1:66" s="1" customFormat="1" ht="14.45" customHeight="1">
      <c r="B12" s="25"/>
      <c r="C12" s="26"/>
      <c r="D12" s="23" t="s">
        <v>13</v>
      </c>
      <c r="E12" s="26"/>
      <c r="F12" s="26"/>
      <c r="G12" s="26"/>
      <c r="H12" s="26"/>
      <c r="I12" s="26"/>
      <c r="J12" s="26"/>
      <c r="K12" s="26"/>
      <c r="L12" s="26"/>
      <c r="M12" s="23" t="s">
        <v>14</v>
      </c>
      <c r="N12" s="26"/>
      <c r="O12" s="171" t="s">
        <v>1</v>
      </c>
      <c r="P12" s="171"/>
      <c r="Q12" s="26"/>
      <c r="R12" s="27"/>
    </row>
    <row r="13" spans="1:66" s="1" customFormat="1" ht="18" customHeight="1">
      <c r="B13" s="25"/>
      <c r="C13" s="26"/>
      <c r="D13" s="26"/>
      <c r="E13" s="21" t="s">
        <v>15</v>
      </c>
      <c r="F13" s="26"/>
      <c r="G13" s="26"/>
      <c r="H13" s="26"/>
      <c r="I13" s="26"/>
      <c r="J13" s="26"/>
      <c r="K13" s="26"/>
      <c r="L13" s="26"/>
      <c r="M13" s="23" t="s">
        <v>16</v>
      </c>
      <c r="N13" s="26"/>
      <c r="O13" s="171" t="s">
        <v>1</v>
      </c>
      <c r="P13" s="171"/>
      <c r="Q13" s="26"/>
      <c r="R13" s="27"/>
    </row>
    <row r="14" spans="1:66" s="1" customFormat="1" ht="6.95" customHeight="1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</row>
    <row r="15" spans="1:66" s="1" customFormat="1" ht="14.45" customHeight="1">
      <c r="B15" s="25"/>
      <c r="C15" s="26"/>
      <c r="D15" s="23" t="s">
        <v>17</v>
      </c>
      <c r="E15" s="26"/>
      <c r="F15" s="26"/>
      <c r="G15" s="26"/>
      <c r="H15" s="26"/>
      <c r="I15" s="26"/>
      <c r="J15" s="26"/>
      <c r="K15" s="26"/>
      <c r="L15" s="26"/>
      <c r="M15" s="23" t="s">
        <v>14</v>
      </c>
      <c r="N15" s="26"/>
      <c r="O15" s="197" t="s">
        <v>1</v>
      </c>
      <c r="P15" s="171"/>
      <c r="Q15" s="26"/>
      <c r="R15" s="27"/>
    </row>
    <row r="16" spans="1:66" s="1" customFormat="1" ht="18" customHeight="1">
      <c r="B16" s="25"/>
      <c r="C16" s="26"/>
      <c r="D16" s="26"/>
      <c r="E16" s="197" t="s">
        <v>56</v>
      </c>
      <c r="F16" s="198"/>
      <c r="G16" s="198"/>
      <c r="H16" s="198"/>
      <c r="I16" s="198"/>
      <c r="J16" s="198"/>
      <c r="K16" s="198"/>
      <c r="L16" s="198"/>
      <c r="M16" s="23" t="s">
        <v>16</v>
      </c>
      <c r="N16" s="26"/>
      <c r="O16" s="197" t="s">
        <v>1</v>
      </c>
      <c r="P16" s="171"/>
      <c r="Q16" s="26"/>
      <c r="R16" s="27"/>
    </row>
    <row r="17" spans="2:18" s="1" customFormat="1" ht="6.95" customHeight="1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</row>
    <row r="18" spans="2:18" s="1" customFormat="1" ht="14.45" customHeight="1">
      <c r="B18" s="25"/>
      <c r="C18" s="26"/>
      <c r="D18" s="23" t="s">
        <v>18</v>
      </c>
      <c r="E18" s="26"/>
      <c r="F18" s="26"/>
      <c r="G18" s="26"/>
      <c r="H18" s="26"/>
      <c r="I18" s="26"/>
      <c r="J18" s="26"/>
      <c r="K18" s="26"/>
      <c r="L18" s="26"/>
      <c r="M18" s="23" t="s">
        <v>14</v>
      </c>
      <c r="N18" s="26"/>
      <c r="O18" s="171" t="s">
        <v>19</v>
      </c>
      <c r="P18" s="171"/>
      <c r="Q18" s="26"/>
      <c r="R18" s="27"/>
    </row>
    <row r="19" spans="2:18" s="1" customFormat="1" ht="18" customHeight="1">
      <c r="B19" s="25"/>
      <c r="C19" s="26"/>
      <c r="D19" s="26"/>
      <c r="E19" s="21" t="s">
        <v>20</v>
      </c>
      <c r="F19" s="26"/>
      <c r="G19" s="26"/>
      <c r="H19" s="26"/>
      <c r="I19" s="26"/>
      <c r="J19" s="26"/>
      <c r="K19" s="26"/>
      <c r="L19" s="26"/>
      <c r="M19" s="23" t="s">
        <v>16</v>
      </c>
      <c r="N19" s="26"/>
      <c r="O19" s="171" t="s">
        <v>21</v>
      </c>
      <c r="P19" s="171"/>
      <c r="Q19" s="26"/>
      <c r="R19" s="27"/>
    </row>
    <row r="20" spans="2:18" s="1" customFormat="1" ht="6.95" customHeight="1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</row>
    <row r="21" spans="2:18" s="1" customFormat="1" ht="14.45" customHeight="1">
      <c r="B21" s="25"/>
      <c r="C21" s="26"/>
      <c r="D21" s="23" t="s">
        <v>23</v>
      </c>
      <c r="E21" s="26"/>
      <c r="F21" s="26"/>
      <c r="G21" s="26"/>
      <c r="H21" s="26"/>
      <c r="I21" s="26"/>
      <c r="J21" s="26"/>
      <c r="K21" s="26"/>
      <c r="L21" s="26"/>
      <c r="M21" s="23" t="s">
        <v>14</v>
      </c>
      <c r="N21" s="26"/>
      <c r="O21" s="171" t="s">
        <v>1</v>
      </c>
      <c r="P21" s="171"/>
      <c r="Q21" s="26"/>
      <c r="R21" s="27"/>
    </row>
    <row r="22" spans="2:18" s="1" customFormat="1" ht="18" customHeight="1">
      <c r="B22" s="25"/>
      <c r="C22" s="26"/>
      <c r="D22" s="26"/>
      <c r="E22" s="21"/>
      <c r="F22" s="26"/>
      <c r="G22" s="26"/>
      <c r="H22" s="26"/>
      <c r="I22" s="26"/>
      <c r="J22" s="26"/>
      <c r="K22" s="26"/>
      <c r="L22" s="26"/>
      <c r="M22" s="23" t="s">
        <v>16</v>
      </c>
      <c r="N22" s="26"/>
      <c r="O22" s="171" t="s">
        <v>1</v>
      </c>
      <c r="P22" s="171"/>
      <c r="Q22" s="26"/>
      <c r="R22" s="27"/>
    </row>
    <row r="23" spans="2:18" s="1" customFormat="1" ht="6.95" customHeight="1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</row>
    <row r="24" spans="2:18" s="1" customFormat="1" ht="14.45" customHeight="1">
      <c r="B24" s="25"/>
      <c r="C24" s="26"/>
      <c r="D24" s="23" t="s">
        <v>24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22.5" customHeight="1">
      <c r="B25" s="25"/>
      <c r="C25" s="26"/>
      <c r="D25" s="26"/>
      <c r="E25" s="199" t="s">
        <v>1</v>
      </c>
      <c r="F25" s="199"/>
      <c r="G25" s="199"/>
      <c r="H25" s="199"/>
      <c r="I25" s="199"/>
      <c r="J25" s="199"/>
      <c r="K25" s="199"/>
      <c r="L25" s="199"/>
      <c r="M25" s="26"/>
      <c r="N25" s="26"/>
      <c r="O25" s="26"/>
      <c r="P25" s="26"/>
      <c r="Q25" s="26"/>
      <c r="R25" s="27"/>
    </row>
    <row r="26" spans="2:18" s="1" customFormat="1" ht="6.95" customHeigh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</row>
    <row r="27" spans="2:18" s="1" customFormat="1" ht="6.95" customHeight="1">
      <c r="B27" s="25"/>
      <c r="C27" s="26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26"/>
      <c r="R27" s="27"/>
    </row>
    <row r="28" spans="2:18" s="1" customFormat="1" ht="14.45" customHeight="1">
      <c r="B28" s="25"/>
      <c r="C28" s="26"/>
      <c r="D28" s="59" t="s">
        <v>57</v>
      </c>
      <c r="E28" s="26"/>
      <c r="F28" s="26"/>
      <c r="G28" s="26"/>
      <c r="H28" s="26"/>
      <c r="I28" s="26"/>
      <c r="J28" s="26"/>
      <c r="K28" s="26"/>
      <c r="L28" s="26"/>
      <c r="M28" s="200">
        <f>N89</f>
        <v>0</v>
      </c>
      <c r="N28" s="200"/>
      <c r="O28" s="200"/>
      <c r="P28" s="200"/>
      <c r="Q28" s="26"/>
      <c r="R28" s="27"/>
    </row>
    <row r="29" spans="2:18" s="1" customFormat="1" ht="14.45" customHeight="1">
      <c r="B29" s="25"/>
      <c r="C29" s="26"/>
      <c r="D29" s="24" t="s">
        <v>47</v>
      </c>
      <c r="E29" s="26"/>
      <c r="F29" s="26"/>
      <c r="G29" s="26"/>
      <c r="H29" s="26"/>
      <c r="I29" s="26"/>
      <c r="J29" s="26"/>
      <c r="K29" s="26"/>
      <c r="L29" s="26"/>
      <c r="M29" s="200">
        <f>N96</f>
        <v>0</v>
      </c>
      <c r="N29" s="200"/>
      <c r="O29" s="200"/>
      <c r="P29" s="200"/>
      <c r="Q29" s="26"/>
      <c r="R29" s="27"/>
    </row>
    <row r="30" spans="2:18" s="1" customFormat="1" ht="6.95" customHeight="1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</row>
    <row r="31" spans="2:18" s="1" customFormat="1" ht="25.35" customHeight="1">
      <c r="B31" s="25"/>
      <c r="C31" s="26"/>
      <c r="D31" s="60" t="s">
        <v>25</v>
      </c>
      <c r="E31" s="26"/>
      <c r="F31" s="26"/>
      <c r="G31" s="26"/>
      <c r="H31" s="26"/>
      <c r="I31" s="26"/>
      <c r="J31" s="26"/>
      <c r="K31" s="26"/>
      <c r="L31" s="26"/>
      <c r="M31" s="196">
        <f>ROUND(M28+M29,2)</f>
        <v>0</v>
      </c>
      <c r="N31" s="179"/>
      <c r="O31" s="179"/>
      <c r="P31" s="179"/>
      <c r="Q31" s="26"/>
      <c r="R31" s="27"/>
    </row>
    <row r="32" spans="2:18" s="1" customFormat="1" ht="6.95" customHeight="1">
      <c r="B32" s="25"/>
      <c r="C32" s="26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26"/>
      <c r="R32" s="27"/>
    </row>
    <row r="33" spans="2:18" s="1" customFormat="1" ht="14.45" customHeight="1">
      <c r="B33" s="25"/>
      <c r="C33" s="26"/>
      <c r="D33" s="28" t="s">
        <v>26</v>
      </c>
      <c r="E33" s="28" t="s">
        <v>27</v>
      </c>
      <c r="F33" s="29">
        <v>0.21</v>
      </c>
      <c r="G33" s="61" t="s">
        <v>28</v>
      </c>
      <c r="H33" s="192">
        <f>(SUM(BE96:BE103)+SUM(BE122:BE137))</f>
        <v>0</v>
      </c>
      <c r="I33" s="179"/>
      <c r="J33" s="179"/>
      <c r="K33" s="26"/>
      <c r="L33" s="26"/>
      <c r="M33" s="192">
        <f>ROUND((SUM(BE96:BE103)+SUM(BE122:BE137)), 2)*F33</f>
        <v>0</v>
      </c>
      <c r="N33" s="179"/>
      <c r="O33" s="179"/>
      <c r="P33" s="179"/>
      <c r="Q33" s="26"/>
      <c r="R33" s="27"/>
    </row>
    <row r="34" spans="2:18" s="1" customFormat="1" ht="14.45" customHeight="1">
      <c r="B34" s="25"/>
      <c r="C34" s="26"/>
      <c r="D34" s="26"/>
      <c r="E34" s="28" t="s">
        <v>29</v>
      </c>
      <c r="F34" s="29">
        <v>0.15</v>
      </c>
      <c r="G34" s="61" t="s">
        <v>28</v>
      </c>
      <c r="H34" s="192">
        <f>(SUM(BF96:BF103)+SUM(BF122:BF137))</f>
        <v>0</v>
      </c>
      <c r="I34" s="179"/>
      <c r="J34" s="179"/>
      <c r="K34" s="26"/>
      <c r="L34" s="26"/>
      <c r="M34" s="192">
        <f>ROUND((SUM(BF96:BF103)+SUM(BF122:BF137)), 2)*F34</f>
        <v>0</v>
      </c>
      <c r="N34" s="179"/>
      <c r="O34" s="179"/>
      <c r="P34" s="179"/>
      <c r="Q34" s="26"/>
      <c r="R34" s="27"/>
    </row>
    <row r="35" spans="2:18" s="1" customFormat="1" ht="14.45" hidden="1" customHeight="1">
      <c r="B35" s="25"/>
      <c r="C35" s="26"/>
      <c r="D35" s="26"/>
      <c r="E35" s="28" t="s">
        <v>30</v>
      </c>
      <c r="F35" s="29">
        <v>0.21</v>
      </c>
      <c r="G35" s="61" t="s">
        <v>28</v>
      </c>
      <c r="H35" s="192">
        <f>(SUM(BG96:BG103)+SUM(BG122:BG137))</f>
        <v>0</v>
      </c>
      <c r="I35" s="179"/>
      <c r="J35" s="179"/>
      <c r="K35" s="26"/>
      <c r="L35" s="26"/>
      <c r="M35" s="192">
        <v>0</v>
      </c>
      <c r="N35" s="179"/>
      <c r="O35" s="179"/>
      <c r="P35" s="179"/>
      <c r="Q35" s="26"/>
      <c r="R35" s="27"/>
    </row>
    <row r="36" spans="2:18" s="1" customFormat="1" ht="14.45" hidden="1" customHeight="1">
      <c r="B36" s="25"/>
      <c r="C36" s="26"/>
      <c r="D36" s="26"/>
      <c r="E36" s="28" t="s">
        <v>31</v>
      </c>
      <c r="F36" s="29">
        <v>0.15</v>
      </c>
      <c r="G36" s="61" t="s">
        <v>28</v>
      </c>
      <c r="H36" s="192">
        <f>(SUM(BH96:BH103)+SUM(BH122:BH137))</f>
        <v>0</v>
      </c>
      <c r="I36" s="179"/>
      <c r="J36" s="179"/>
      <c r="K36" s="26"/>
      <c r="L36" s="26"/>
      <c r="M36" s="192">
        <v>0</v>
      </c>
      <c r="N36" s="179"/>
      <c r="O36" s="179"/>
      <c r="P36" s="179"/>
      <c r="Q36" s="26"/>
      <c r="R36" s="27"/>
    </row>
    <row r="37" spans="2:18" s="1" customFormat="1" ht="14.45" hidden="1" customHeight="1">
      <c r="B37" s="25"/>
      <c r="C37" s="26"/>
      <c r="D37" s="26"/>
      <c r="E37" s="28" t="s">
        <v>32</v>
      </c>
      <c r="F37" s="29">
        <v>0</v>
      </c>
      <c r="G37" s="61" t="s">
        <v>28</v>
      </c>
      <c r="H37" s="192">
        <f>(SUM(BI96:BI103)+SUM(BI122:BI137))</f>
        <v>0</v>
      </c>
      <c r="I37" s="179"/>
      <c r="J37" s="179"/>
      <c r="K37" s="26"/>
      <c r="L37" s="26"/>
      <c r="M37" s="192">
        <v>0</v>
      </c>
      <c r="N37" s="179"/>
      <c r="O37" s="179"/>
      <c r="P37" s="179"/>
      <c r="Q37" s="26"/>
      <c r="R37" s="27"/>
    </row>
    <row r="38" spans="2:18" s="1" customFormat="1" ht="6.95" customHeight="1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</row>
    <row r="39" spans="2:18" s="1" customFormat="1" ht="25.35" customHeight="1">
      <c r="B39" s="25"/>
      <c r="C39" s="57"/>
      <c r="D39" s="62" t="s">
        <v>33</v>
      </c>
      <c r="E39" s="47"/>
      <c r="F39" s="47"/>
      <c r="G39" s="63" t="s">
        <v>34</v>
      </c>
      <c r="H39" s="64" t="s">
        <v>35</v>
      </c>
      <c r="I39" s="47"/>
      <c r="J39" s="47"/>
      <c r="K39" s="47"/>
      <c r="L39" s="193">
        <f>SUM(M31:M37)</f>
        <v>0</v>
      </c>
      <c r="M39" s="193"/>
      <c r="N39" s="193"/>
      <c r="O39" s="193"/>
      <c r="P39" s="194"/>
      <c r="Q39" s="57"/>
      <c r="R39" s="27"/>
    </row>
    <row r="40" spans="2:18" s="1" customFormat="1" ht="14.45" customHeight="1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</row>
    <row r="41" spans="2:18" s="1" customFormat="1" ht="14.4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>
      <c r="B42" s="17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8"/>
    </row>
    <row r="43" spans="2:18">
      <c r="B43" s="17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8"/>
    </row>
    <row r="44" spans="2:18">
      <c r="B44" s="17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8"/>
    </row>
    <row r="45" spans="2:18">
      <c r="B45" s="17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8"/>
    </row>
    <row r="46" spans="2:18">
      <c r="B46" s="17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8"/>
    </row>
    <row r="47" spans="2:18">
      <c r="B47" s="17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8"/>
    </row>
    <row r="48" spans="2:18">
      <c r="B48" s="17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8"/>
    </row>
    <row r="49" spans="2:18">
      <c r="B49" s="1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8"/>
    </row>
    <row r="50" spans="2:18" s="1" customFormat="1" ht="15">
      <c r="B50" s="25"/>
      <c r="C50" s="26"/>
      <c r="D50" s="31" t="s">
        <v>36</v>
      </c>
      <c r="E50" s="32"/>
      <c r="F50" s="32"/>
      <c r="G50" s="32"/>
      <c r="H50" s="33"/>
      <c r="I50" s="26"/>
      <c r="J50" s="31" t="s">
        <v>37</v>
      </c>
      <c r="K50" s="32"/>
      <c r="L50" s="32"/>
      <c r="M50" s="32"/>
      <c r="N50" s="32"/>
      <c r="O50" s="32"/>
      <c r="P50" s="33"/>
      <c r="Q50" s="26"/>
      <c r="R50" s="27"/>
    </row>
    <row r="51" spans="2:18">
      <c r="B51" s="17"/>
      <c r="C51" s="20"/>
      <c r="D51" s="34"/>
      <c r="E51" s="20"/>
      <c r="F51" s="20"/>
      <c r="G51" s="20"/>
      <c r="H51" s="35"/>
      <c r="I51" s="20"/>
      <c r="J51" s="34"/>
      <c r="K51" s="20"/>
      <c r="L51" s="20"/>
      <c r="M51" s="20"/>
      <c r="N51" s="20"/>
      <c r="O51" s="20"/>
      <c r="P51" s="35"/>
      <c r="Q51" s="20"/>
      <c r="R51" s="18"/>
    </row>
    <row r="52" spans="2:18">
      <c r="B52" s="17"/>
      <c r="C52" s="20"/>
      <c r="D52" s="34"/>
      <c r="E52" s="20"/>
      <c r="F52" s="20"/>
      <c r="G52" s="20"/>
      <c r="H52" s="35"/>
      <c r="I52" s="20"/>
      <c r="J52" s="34"/>
      <c r="K52" s="20"/>
      <c r="L52" s="20"/>
      <c r="M52" s="20"/>
      <c r="N52" s="20"/>
      <c r="O52" s="20"/>
      <c r="P52" s="35"/>
      <c r="Q52" s="20"/>
      <c r="R52" s="18"/>
    </row>
    <row r="53" spans="2:18">
      <c r="B53" s="17"/>
      <c r="C53" s="20"/>
      <c r="D53" s="34"/>
      <c r="E53" s="20"/>
      <c r="F53" s="20"/>
      <c r="G53" s="20"/>
      <c r="H53" s="35"/>
      <c r="I53" s="20"/>
      <c r="J53" s="34"/>
      <c r="K53" s="20"/>
      <c r="L53" s="20"/>
      <c r="M53" s="20"/>
      <c r="N53" s="20"/>
      <c r="O53" s="20"/>
      <c r="P53" s="35"/>
      <c r="Q53" s="20"/>
      <c r="R53" s="18"/>
    </row>
    <row r="54" spans="2:18">
      <c r="B54" s="17"/>
      <c r="C54" s="20"/>
      <c r="D54" s="34"/>
      <c r="E54" s="20"/>
      <c r="F54" s="20"/>
      <c r="G54" s="20"/>
      <c r="H54" s="35"/>
      <c r="I54" s="20"/>
      <c r="J54" s="34"/>
      <c r="K54" s="20"/>
      <c r="L54" s="20"/>
      <c r="M54" s="20"/>
      <c r="N54" s="20"/>
      <c r="O54" s="20"/>
      <c r="P54" s="35"/>
      <c r="Q54" s="20"/>
      <c r="R54" s="18"/>
    </row>
    <row r="55" spans="2:18">
      <c r="B55" s="17"/>
      <c r="C55" s="20"/>
      <c r="D55" s="34"/>
      <c r="E55" s="20"/>
      <c r="F55" s="20"/>
      <c r="G55" s="20"/>
      <c r="H55" s="35"/>
      <c r="I55" s="20"/>
      <c r="J55" s="34"/>
      <c r="K55" s="20"/>
      <c r="L55" s="20"/>
      <c r="M55" s="20"/>
      <c r="N55" s="20"/>
      <c r="O55" s="20"/>
      <c r="P55" s="35"/>
      <c r="Q55" s="20"/>
      <c r="R55" s="18"/>
    </row>
    <row r="56" spans="2:18">
      <c r="B56" s="17"/>
      <c r="C56" s="20"/>
      <c r="D56" s="34"/>
      <c r="E56" s="20"/>
      <c r="F56" s="20"/>
      <c r="G56" s="20"/>
      <c r="H56" s="35"/>
      <c r="I56" s="20"/>
      <c r="J56" s="34"/>
      <c r="K56" s="20"/>
      <c r="L56" s="20"/>
      <c r="M56" s="20"/>
      <c r="N56" s="20"/>
      <c r="O56" s="20"/>
      <c r="P56" s="35"/>
      <c r="Q56" s="20"/>
      <c r="R56" s="18"/>
    </row>
    <row r="57" spans="2:18">
      <c r="B57" s="17"/>
      <c r="C57" s="20"/>
      <c r="D57" s="34"/>
      <c r="E57" s="20"/>
      <c r="F57" s="20"/>
      <c r="G57" s="20"/>
      <c r="H57" s="35"/>
      <c r="I57" s="20"/>
      <c r="J57" s="34"/>
      <c r="K57" s="20"/>
      <c r="L57" s="20"/>
      <c r="M57" s="20"/>
      <c r="N57" s="20"/>
      <c r="O57" s="20"/>
      <c r="P57" s="35"/>
      <c r="Q57" s="20"/>
      <c r="R57" s="18"/>
    </row>
    <row r="58" spans="2:18">
      <c r="B58" s="17"/>
      <c r="C58" s="20"/>
      <c r="D58" s="34"/>
      <c r="E58" s="20"/>
      <c r="F58" s="20"/>
      <c r="G58" s="20"/>
      <c r="H58" s="35"/>
      <c r="I58" s="20"/>
      <c r="J58" s="34"/>
      <c r="K58" s="20"/>
      <c r="L58" s="20"/>
      <c r="M58" s="20"/>
      <c r="N58" s="20"/>
      <c r="O58" s="20"/>
      <c r="P58" s="35"/>
      <c r="Q58" s="20"/>
      <c r="R58" s="18"/>
    </row>
    <row r="59" spans="2:18" s="1" customFormat="1" ht="15">
      <c r="B59" s="25"/>
      <c r="C59" s="26"/>
      <c r="D59" s="36" t="s">
        <v>38</v>
      </c>
      <c r="E59" s="37"/>
      <c r="F59" s="37"/>
      <c r="G59" s="38" t="s">
        <v>39</v>
      </c>
      <c r="H59" s="39"/>
      <c r="I59" s="26"/>
      <c r="J59" s="36" t="s">
        <v>38</v>
      </c>
      <c r="K59" s="37"/>
      <c r="L59" s="37"/>
      <c r="M59" s="37"/>
      <c r="N59" s="38" t="s">
        <v>39</v>
      </c>
      <c r="O59" s="37"/>
      <c r="P59" s="39"/>
      <c r="Q59" s="26"/>
      <c r="R59" s="27"/>
    </row>
    <row r="60" spans="2:18">
      <c r="B60" s="17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18"/>
    </row>
    <row r="61" spans="2:18" s="1" customFormat="1" ht="15">
      <c r="B61" s="25"/>
      <c r="C61" s="26"/>
      <c r="D61" s="31" t="s">
        <v>40</v>
      </c>
      <c r="E61" s="32"/>
      <c r="F61" s="32"/>
      <c r="G61" s="32"/>
      <c r="H61" s="33"/>
      <c r="I61" s="26"/>
      <c r="J61" s="31" t="s">
        <v>41</v>
      </c>
      <c r="K61" s="32"/>
      <c r="L61" s="32"/>
      <c r="M61" s="32"/>
      <c r="N61" s="32"/>
      <c r="O61" s="32"/>
      <c r="P61" s="33"/>
      <c r="Q61" s="26"/>
      <c r="R61" s="27"/>
    </row>
    <row r="62" spans="2:18">
      <c r="B62" s="17"/>
      <c r="C62" s="20"/>
      <c r="D62" s="34"/>
      <c r="E62" s="20"/>
      <c r="F62" s="20"/>
      <c r="G62" s="20"/>
      <c r="H62" s="35"/>
      <c r="I62" s="20"/>
      <c r="J62" s="34"/>
      <c r="K62" s="20"/>
      <c r="L62" s="20"/>
      <c r="M62" s="20"/>
      <c r="N62" s="20"/>
      <c r="O62" s="20"/>
      <c r="P62" s="35"/>
      <c r="Q62" s="20"/>
      <c r="R62" s="18"/>
    </row>
    <row r="63" spans="2:18">
      <c r="B63" s="17"/>
      <c r="C63" s="20"/>
      <c r="D63" s="34"/>
      <c r="E63" s="20"/>
      <c r="F63" s="20"/>
      <c r="G63" s="20"/>
      <c r="H63" s="35"/>
      <c r="I63" s="20"/>
      <c r="J63" s="34"/>
      <c r="K63" s="20"/>
      <c r="L63" s="20"/>
      <c r="M63" s="20"/>
      <c r="N63" s="20"/>
      <c r="O63" s="20"/>
      <c r="P63" s="35"/>
      <c r="Q63" s="20"/>
      <c r="R63" s="18"/>
    </row>
    <row r="64" spans="2:18">
      <c r="B64" s="17"/>
      <c r="C64" s="20"/>
      <c r="D64" s="34"/>
      <c r="E64" s="20"/>
      <c r="F64" s="20"/>
      <c r="G64" s="20"/>
      <c r="H64" s="35"/>
      <c r="I64" s="20"/>
      <c r="J64" s="34"/>
      <c r="K64" s="20"/>
      <c r="L64" s="20"/>
      <c r="M64" s="20"/>
      <c r="N64" s="20"/>
      <c r="O64" s="20"/>
      <c r="P64" s="35"/>
      <c r="Q64" s="20"/>
      <c r="R64" s="18"/>
    </row>
    <row r="65" spans="2:18">
      <c r="B65" s="17"/>
      <c r="C65" s="20"/>
      <c r="D65" s="34"/>
      <c r="E65" s="20"/>
      <c r="F65" s="20"/>
      <c r="G65" s="20"/>
      <c r="H65" s="35"/>
      <c r="I65" s="20"/>
      <c r="J65" s="34"/>
      <c r="K65" s="20"/>
      <c r="L65" s="20"/>
      <c r="M65" s="20"/>
      <c r="N65" s="20"/>
      <c r="O65" s="20"/>
      <c r="P65" s="35"/>
      <c r="Q65" s="20"/>
      <c r="R65" s="18"/>
    </row>
    <row r="66" spans="2:18">
      <c r="B66" s="17"/>
      <c r="C66" s="20"/>
      <c r="D66" s="34"/>
      <c r="E66" s="20"/>
      <c r="F66" s="20"/>
      <c r="G66" s="20"/>
      <c r="H66" s="35"/>
      <c r="I66" s="20"/>
      <c r="J66" s="34"/>
      <c r="K66" s="20"/>
      <c r="L66" s="20"/>
      <c r="M66" s="20"/>
      <c r="N66" s="20"/>
      <c r="O66" s="20"/>
      <c r="P66" s="35"/>
      <c r="Q66" s="20"/>
      <c r="R66" s="18"/>
    </row>
    <row r="67" spans="2:18">
      <c r="B67" s="17"/>
      <c r="C67" s="20"/>
      <c r="D67" s="34"/>
      <c r="E67" s="20"/>
      <c r="F67" s="20"/>
      <c r="G67" s="20"/>
      <c r="H67" s="35"/>
      <c r="I67" s="20"/>
      <c r="J67" s="34"/>
      <c r="K67" s="20"/>
      <c r="L67" s="20"/>
      <c r="M67" s="20"/>
      <c r="N67" s="20"/>
      <c r="O67" s="20"/>
      <c r="P67" s="35"/>
      <c r="Q67" s="20"/>
      <c r="R67" s="18"/>
    </row>
    <row r="68" spans="2:18">
      <c r="B68" s="17"/>
      <c r="C68" s="20"/>
      <c r="D68" s="34"/>
      <c r="E68" s="20"/>
      <c r="F68" s="20"/>
      <c r="G68" s="20"/>
      <c r="H68" s="35"/>
      <c r="I68" s="20"/>
      <c r="J68" s="34"/>
      <c r="K68" s="20"/>
      <c r="L68" s="20"/>
      <c r="M68" s="20"/>
      <c r="N68" s="20"/>
      <c r="O68" s="20"/>
      <c r="P68" s="35"/>
      <c r="Q68" s="20"/>
      <c r="R68" s="18"/>
    </row>
    <row r="69" spans="2:18">
      <c r="B69" s="17"/>
      <c r="C69" s="20"/>
      <c r="D69" s="34"/>
      <c r="E69" s="20"/>
      <c r="F69" s="20"/>
      <c r="G69" s="20"/>
      <c r="H69" s="35"/>
      <c r="I69" s="20"/>
      <c r="J69" s="34"/>
      <c r="K69" s="20"/>
      <c r="L69" s="20"/>
      <c r="M69" s="20"/>
      <c r="N69" s="20"/>
      <c r="O69" s="20"/>
      <c r="P69" s="35"/>
      <c r="Q69" s="20"/>
      <c r="R69" s="18"/>
    </row>
    <row r="70" spans="2:18" s="1" customFormat="1" ht="15">
      <c r="B70" s="25"/>
      <c r="C70" s="26"/>
      <c r="D70" s="36" t="s">
        <v>38</v>
      </c>
      <c r="E70" s="37"/>
      <c r="F70" s="37"/>
      <c r="G70" s="38" t="s">
        <v>39</v>
      </c>
      <c r="H70" s="39"/>
      <c r="I70" s="26"/>
      <c r="J70" s="36" t="s">
        <v>38</v>
      </c>
      <c r="K70" s="37"/>
      <c r="L70" s="37"/>
      <c r="M70" s="37"/>
      <c r="N70" s="38" t="s">
        <v>39</v>
      </c>
      <c r="O70" s="37"/>
      <c r="P70" s="39"/>
      <c r="Q70" s="26"/>
      <c r="R70" s="27"/>
    </row>
    <row r="71" spans="2:18" s="1" customFormat="1" ht="14.4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1" customFormat="1" ht="6.9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1" customFormat="1" ht="36.950000000000003" customHeight="1">
      <c r="B76" s="25"/>
      <c r="C76" s="178" t="s">
        <v>111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27"/>
    </row>
    <row r="77" spans="2:18" s="1" customFormat="1" ht="6.9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3" t="s">
        <v>6</v>
      </c>
      <c r="D78" s="26"/>
      <c r="E78" s="26"/>
      <c r="F78" s="180" t="str">
        <f>F6</f>
        <v>Chodníky Bernartice - nové chodníky spojené s úpravou stávajících</v>
      </c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26"/>
      <c r="R78" s="27"/>
    </row>
    <row r="79" spans="2:18" ht="30" customHeight="1">
      <c r="B79" s="17"/>
      <c r="C79" s="23" t="s">
        <v>54</v>
      </c>
      <c r="D79" s="20"/>
      <c r="E79" s="20"/>
      <c r="F79" s="180" t="str">
        <f>F7</f>
        <v>Nové chodníky a úprava stávajících chodníků - uznatelné náklady</v>
      </c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20"/>
      <c r="R79" s="18"/>
    </row>
    <row r="80" spans="2:18" s="1" customFormat="1" ht="36.950000000000003" customHeight="1">
      <c r="B80" s="25"/>
      <c r="C80" s="46" t="s">
        <v>55</v>
      </c>
      <c r="D80" s="26"/>
      <c r="E80" s="26"/>
      <c r="F80" s="183" t="str">
        <f>F8</f>
        <v>Dodatek opravy soupisu prací č.1</v>
      </c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26"/>
      <c r="R80" s="27"/>
    </row>
    <row r="81" spans="2:47" s="1" customFormat="1" ht="6.95" customHeight="1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7"/>
    </row>
    <row r="82" spans="2:47" s="1" customFormat="1" ht="18" customHeight="1">
      <c r="B82" s="25"/>
      <c r="C82" s="23" t="s">
        <v>10</v>
      </c>
      <c r="D82" s="26"/>
      <c r="E82" s="26"/>
      <c r="F82" s="21" t="str">
        <f>F10</f>
        <v>Bernartice</v>
      </c>
      <c r="G82" s="26"/>
      <c r="H82" s="26"/>
      <c r="I82" s="26"/>
      <c r="J82" s="26"/>
      <c r="K82" s="23" t="s">
        <v>12</v>
      </c>
      <c r="L82" s="26"/>
      <c r="M82" s="184" t="str">
        <f>IF(O10="","",O10)</f>
        <v/>
      </c>
      <c r="N82" s="184"/>
      <c r="O82" s="184"/>
      <c r="P82" s="184"/>
      <c r="Q82" s="26"/>
      <c r="R82" s="27"/>
    </row>
    <row r="83" spans="2:47" s="1" customFormat="1" ht="6.95" customHeight="1"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7"/>
    </row>
    <row r="84" spans="2:47" s="1" customFormat="1" ht="15">
      <c r="B84" s="25"/>
      <c r="C84" s="23" t="s">
        <v>13</v>
      </c>
      <c r="D84" s="26"/>
      <c r="E84" s="26"/>
      <c r="F84" s="21" t="str">
        <f>E13</f>
        <v>Obec Bernartice</v>
      </c>
      <c r="G84" s="26"/>
      <c r="H84" s="26"/>
      <c r="I84" s="26"/>
      <c r="J84" s="26"/>
      <c r="K84" s="23" t="s">
        <v>18</v>
      </c>
      <c r="L84" s="26"/>
      <c r="M84" s="171" t="str">
        <f>E19</f>
        <v>Proxion s.r.o.</v>
      </c>
      <c r="N84" s="171"/>
      <c r="O84" s="171"/>
      <c r="P84" s="171"/>
      <c r="Q84" s="171"/>
      <c r="R84" s="27"/>
    </row>
    <row r="85" spans="2:47" s="1" customFormat="1" ht="14.45" customHeight="1">
      <c r="B85" s="25"/>
      <c r="C85" s="23" t="s">
        <v>17</v>
      </c>
      <c r="D85" s="26"/>
      <c r="E85" s="26"/>
      <c r="F85" s="21" t="str">
        <f>IF(E16="","",E16)</f>
        <v>VZ</v>
      </c>
      <c r="G85" s="26"/>
      <c r="H85" s="26"/>
      <c r="I85" s="26"/>
      <c r="J85" s="26"/>
      <c r="K85" s="23" t="s">
        <v>23</v>
      </c>
      <c r="L85" s="26"/>
      <c r="M85" s="171">
        <f>E22</f>
        <v>0</v>
      </c>
      <c r="N85" s="171"/>
      <c r="O85" s="171"/>
      <c r="P85" s="171"/>
      <c r="Q85" s="171"/>
      <c r="R85" s="27"/>
    </row>
    <row r="86" spans="2:47" s="1" customFormat="1" ht="10.35" customHeight="1"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7"/>
    </row>
    <row r="87" spans="2:47" s="1" customFormat="1" ht="29.25" customHeight="1">
      <c r="B87" s="25"/>
      <c r="C87" s="187" t="s">
        <v>58</v>
      </c>
      <c r="D87" s="188"/>
      <c r="E87" s="188"/>
      <c r="F87" s="188"/>
      <c r="G87" s="188"/>
      <c r="H87" s="57"/>
      <c r="I87" s="57"/>
      <c r="J87" s="57"/>
      <c r="K87" s="57"/>
      <c r="L87" s="57"/>
      <c r="M87" s="57"/>
      <c r="N87" s="187" t="s">
        <v>59</v>
      </c>
      <c r="O87" s="188"/>
      <c r="P87" s="188"/>
      <c r="Q87" s="188"/>
      <c r="R87" s="27"/>
    </row>
    <row r="88" spans="2:47" s="1" customFormat="1" ht="10.35" customHeight="1"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7"/>
    </row>
    <row r="89" spans="2:47" s="1" customFormat="1" ht="29.25" customHeight="1">
      <c r="B89" s="25"/>
      <c r="C89" s="65" t="s">
        <v>60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189">
        <f>N90</f>
        <v>0</v>
      </c>
      <c r="O89" s="185"/>
      <c r="P89" s="185"/>
      <c r="Q89" s="185"/>
      <c r="R89" s="27"/>
      <c r="AU89" s="13" t="s">
        <v>61</v>
      </c>
    </row>
    <row r="90" spans="2:47" s="2" customFormat="1" ht="24.95" customHeight="1">
      <c r="B90" s="66"/>
      <c r="C90" s="67"/>
      <c r="D90" s="68" t="s">
        <v>62</v>
      </c>
      <c r="E90" s="67"/>
      <c r="F90" s="67"/>
      <c r="G90" s="67"/>
      <c r="H90" s="67"/>
      <c r="I90" s="67"/>
      <c r="J90" s="67"/>
      <c r="K90" s="67"/>
      <c r="L90" s="67"/>
      <c r="M90" s="67"/>
      <c r="N90" s="149">
        <f>N123</f>
        <v>0</v>
      </c>
      <c r="O90" s="190"/>
      <c r="P90" s="190"/>
      <c r="Q90" s="190"/>
      <c r="R90" s="69"/>
    </row>
    <row r="91" spans="2:47" s="3" customFormat="1" ht="19.899999999999999" customHeight="1">
      <c r="B91" s="70"/>
      <c r="C91" s="53"/>
      <c r="D91" s="54" t="s">
        <v>63</v>
      </c>
      <c r="E91" s="53"/>
      <c r="F91" s="53"/>
      <c r="G91" s="53"/>
      <c r="H91" s="53"/>
      <c r="I91" s="53"/>
      <c r="J91" s="53"/>
      <c r="K91" s="53"/>
      <c r="L91" s="53"/>
      <c r="M91" s="53"/>
      <c r="N91" s="168">
        <f>N124</f>
        <v>0</v>
      </c>
      <c r="O91" s="191"/>
      <c r="P91" s="191"/>
      <c r="Q91" s="191"/>
      <c r="R91" s="71"/>
    </row>
    <row r="92" spans="2:47" s="3" customFormat="1" ht="19.899999999999999" customHeight="1">
      <c r="B92" s="70"/>
      <c r="C92" s="53"/>
      <c r="D92" s="54" t="s">
        <v>64</v>
      </c>
      <c r="E92" s="53"/>
      <c r="F92" s="53"/>
      <c r="G92" s="53"/>
      <c r="H92" s="53"/>
      <c r="I92" s="53"/>
      <c r="J92" s="53"/>
      <c r="K92" s="53"/>
      <c r="L92" s="53"/>
      <c r="M92" s="53"/>
      <c r="N92" s="168">
        <f>N133</f>
        <v>0</v>
      </c>
      <c r="O92" s="191"/>
      <c r="P92" s="191"/>
      <c r="Q92" s="191"/>
      <c r="R92" s="71"/>
    </row>
    <row r="93" spans="2:47" s="3" customFormat="1" ht="19.899999999999999" customHeight="1">
      <c r="B93" s="70"/>
      <c r="C93" s="53"/>
      <c r="D93" s="54" t="s">
        <v>65</v>
      </c>
      <c r="E93" s="53"/>
      <c r="F93" s="53"/>
      <c r="G93" s="53"/>
      <c r="H93" s="53"/>
      <c r="I93" s="53"/>
      <c r="J93" s="53"/>
      <c r="K93" s="53"/>
      <c r="L93" s="53"/>
      <c r="M93" s="53"/>
      <c r="N93" s="168">
        <f>N134</f>
        <v>0</v>
      </c>
      <c r="O93" s="191"/>
      <c r="P93" s="191"/>
      <c r="Q93" s="191"/>
      <c r="R93" s="71"/>
    </row>
    <row r="94" spans="2:47" s="3" customFormat="1" ht="19.899999999999999" customHeight="1">
      <c r="B94" s="70"/>
      <c r="C94" s="53"/>
      <c r="D94" s="54"/>
      <c r="E94" s="53"/>
      <c r="F94" s="53"/>
      <c r="G94" s="53"/>
      <c r="H94" s="53"/>
      <c r="I94" s="53"/>
      <c r="J94" s="53"/>
      <c r="K94" s="53"/>
      <c r="L94" s="53"/>
      <c r="M94" s="53"/>
      <c r="N94" s="168"/>
      <c r="O94" s="191"/>
      <c r="P94" s="191"/>
      <c r="Q94" s="191"/>
      <c r="R94" s="71"/>
    </row>
    <row r="95" spans="2:47" s="1" customFormat="1" ht="21.75" customHeight="1">
      <c r="B95" s="25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7"/>
    </row>
    <row r="96" spans="2:47" s="1" customFormat="1" ht="29.25" customHeight="1">
      <c r="B96" s="25"/>
      <c r="C96" s="65" t="s">
        <v>66</v>
      </c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185">
        <f>ROUND(N97+N98+N99+N100+N101+N102,2)</f>
        <v>0</v>
      </c>
      <c r="O96" s="186"/>
      <c r="P96" s="186"/>
      <c r="Q96" s="186"/>
      <c r="R96" s="27"/>
      <c r="T96" s="72"/>
      <c r="U96" s="73" t="s">
        <v>26</v>
      </c>
    </row>
    <row r="97" spans="2:65" s="1" customFormat="1" ht="18" customHeight="1">
      <c r="B97" s="74"/>
      <c r="C97" s="7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76"/>
      <c r="S97" s="75"/>
      <c r="T97" s="77"/>
      <c r="U97" s="78" t="s">
        <v>27</v>
      </c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80" t="s">
        <v>67</v>
      </c>
      <c r="AZ97" s="79"/>
      <c r="BA97" s="79"/>
      <c r="BB97" s="79"/>
      <c r="BC97" s="79"/>
      <c r="BD97" s="79"/>
      <c r="BE97" s="81">
        <f t="shared" ref="BE97:BE102" si="0">IF(U97="základní",N97,0)</f>
        <v>0</v>
      </c>
      <c r="BF97" s="81">
        <f t="shared" ref="BF97:BF102" si="1">IF(U97="snížená",N97,0)</f>
        <v>0</v>
      </c>
      <c r="BG97" s="81">
        <f t="shared" ref="BG97:BG102" si="2">IF(U97="zákl. přenesená",N97,0)</f>
        <v>0</v>
      </c>
      <c r="BH97" s="81">
        <f t="shared" ref="BH97:BH102" si="3">IF(U97="sníž. přenesená",N97,0)</f>
        <v>0</v>
      </c>
      <c r="BI97" s="81">
        <f t="shared" ref="BI97:BI102" si="4">IF(U97="nulová",N97,0)</f>
        <v>0</v>
      </c>
      <c r="BJ97" s="80" t="s">
        <v>9</v>
      </c>
      <c r="BK97" s="79"/>
      <c r="BL97" s="79"/>
      <c r="BM97" s="79"/>
    </row>
    <row r="98" spans="2:65" s="1" customFormat="1" ht="18" customHeight="1">
      <c r="B98" s="74"/>
      <c r="C98" s="7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76"/>
      <c r="S98" s="75"/>
      <c r="T98" s="77"/>
      <c r="U98" s="78" t="s">
        <v>27</v>
      </c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80" t="s">
        <v>67</v>
      </c>
      <c r="AZ98" s="79"/>
      <c r="BA98" s="79"/>
      <c r="BB98" s="79"/>
      <c r="BC98" s="79"/>
      <c r="BD98" s="79"/>
      <c r="BE98" s="81">
        <f t="shared" si="0"/>
        <v>0</v>
      </c>
      <c r="BF98" s="81">
        <f t="shared" si="1"/>
        <v>0</v>
      </c>
      <c r="BG98" s="81">
        <f t="shared" si="2"/>
        <v>0</v>
      </c>
      <c r="BH98" s="81">
        <f t="shared" si="3"/>
        <v>0</v>
      </c>
      <c r="BI98" s="81">
        <f t="shared" si="4"/>
        <v>0</v>
      </c>
      <c r="BJ98" s="80" t="s">
        <v>9</v>
      </c>
      <c r="BK98" s="79"/>
      <c r="BL98" s="79"/>
      <c r="BM98" s="79"/>
    </row>
    <row r="99" spans="2:65" s="1" customFormat="1" ht="18" customHeight="1">
      <c r="B99" s="74"/>
      <c r="C99" s="7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76"/>
      <c r="S99" s="75"/>
      <c r="T99" s="77"/>
      <c r="U99" s="78" t="s">
        <v>27</v>
      </c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80" t="s">
        <v>67</v>
      </c>
      <c r="AZ99" s="79"/>
      <c r="BA99" s="79"/>
      <c r="BB99" s="79"/>
      <c r="BC99" s="79"/>
      <c r="BD99" s="79"/>
      <c r="BE99" s="81">
        <f t="shared" si="0"/>
        <v>0</v>
      </c>
      <c r="BF99" s="81">
        <f t="shared" si="1"/>
        <v>0</v>
      </c>
      <c r="BG99" s="81">
        <f t="shared" si="2"/>
        <v>0</v>
      </c>
      <c r="BH99" s="81">
        <f t="shared" si="3"/>
        <v>0</v>
      </c>
      <c r="BI99" s="81">
        <f t="shared" si="4"/>
        <v>0</v>
      </c>
      <c r="BJ99" s="80" t="s">
        <v>9</v>
      </c>
      <c r="BK99" s="79"/>
      <c r="BL99" s="79"/>
      <c r="BM99" s="79"/>
    </row>
    <row r="100" spans="2:65" s="1" customFormat="1" ht="18" customHeight="1">
      <c r="B100" s="74"/>
      <c r="C100" s="7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76"/>
      <c r="S100" s="75"/>
      <c r="T100" s="77"/>
      <c r="U100" s="78" t="s">
        <v>27</v>
      </c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80" t="s">
        <v>67</v>
      </c>
      <c r="AZ100" s="79"/>
      <c r="BA100" s="79"/>
      <c r="BB100" s="79"/>
      <c r="BC100" s="79"/>
      <c r="BD100" s="79"/>
      <c r="BE100" s="81">
        <f t="shared" si="0"/>
        <v>0</v>
      </c>
      <c r="BF100" s="81">
        <f t="shared" si="1"/>
        <v>0</v>
      </c>
      <c r="BG100" s="81">
        <f t="shared" si="2"/>
        <v>0</v>
      </c>
      <c r="BH100" s="81">
        <f t="shared" si="3"/>
        <v>0</v>
      </c>
      <c r="BI100" s="81">
        <f t="shared" si="4"/>
        <v>0</v>
      </c>
      <c r="BJ100" s="80" t="s">
        <v>9</v>
      </c>
      <c r="BK100" s="79"/>
      <c r="BL100" s="79"/>
      <c r="BM100" s="79"/>
    </row>
    <row r="101" spans="2:65" s="1" customFormat="1" ht="18" customHeight="1">
      <c r="B101" s="74"/>
      <c r="C101" s="7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76"/>
      <c r="S101" s="75"/>
      <c r="T101" s="77"/>
      <c r="U101" s="78" t="s">
        <v>27</v>
      </c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80" t="s">
        <v>67</v>
      </c>
      <c r="AZ101" s="79"/>
      <c r="BA101" s="79"/>
      <c r="BB101" s="79"/>
      <c r="BC101" s="79"/>
      <c r="BD101" s="79"/>
      <c r="BE101" s="81">
        <f t="shared" si="0"/>
        <v>0</v>
      </c>
      <c r="BF101" s="81">
        <f t="shared" si="1"/>
        <v>0</v>
      </c>
      <c r="BG101" s="81">
        <f t="shared" si="2"/>
        <v>0</v>
      </c>
      <c r="BH101" s="81">
        <f t="shared" si="3"/>
        <v>0</v>
      </c>
      <c r="BI101" s="81">
        <f t="shared" si="4"/>
        <v>0</v>
      </c>
      <c r="BJ101" s="80" t="s">
        <v>9</v>
      </c>
      <c r="BK101" s="79"/>
      <c r="BL101" s="79"/>
      <c r="BM101" s="79"/>
    </row>
    <row r="102" spans="2:65" s="1" customFormat="1" ht="18" customHeight="1">
      <c r="B102" s="74"/>
      <c r="C102" s="7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76"/>
      <c r="S102" s="75"/>
      <c r="T102" s="82"/>
      <c r="U102" s="83" t="s">
        <v>29</v>
      </c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80" t="s">
        <v>68</v>
      </c>
      <c r="AZ102" s="79"/>
      <c r="BA102" s="79"/>
      <c r="BB102" s="79"/>
      <c r="BC102" s="79"/>
      <c r="BD102" s="79"/>
      <c r="BE102" s="81">
        <f t="shared" si="0"/>
        <v>0</v>
      </c>
      <c r="BF102" s="81">
        <f t="shared" si="1"/>
        <v>0</v>
      </c>
      <c r="BG102" s="81">
        <f t="shared" si="2"/>
        <v>0</v>
      </c>
      <c r="BH102" s="81">
        <f t="shared" si="3"/>
        <v>0</v>
      </c>
      <c r="BI102" s="81">
        <f t="shared" si="4"/>
        <v>0</v>
      </c>
      <c r="BJ102" s="80" t="s">
        <v>45</v>
      </c>
      <c r="BK102" s="79"/>
      <c r="BL102" s="79"/>
      <c r="BM102" s="79"/>
    </row>
    <row r="103" spans="2:65" s="1" customFormat="1"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</row>
    <row r="104" spans="2:65" s="1" customFormat="1" ht="29.25" customHeight="1">
      <c r="B104" s="25"/>
      <c r="C104" s="56" t="s">
        <v>48</v>
      </c>
      <c r="D104" s="57"/>
      <c r="E104" s="57"/>
      <c r="F104" s="57"/>
      <c r="G104" s="57"/>
      <c r="H104" s="57"/>
      <c r="I104" s="57"/>
      <c r="J104" s="57"/>
      <c r="K104" s="57"/>
      <c r="L104" s="177">
        <f>ROUND(SUM(N89+N96),2)</f>
        <v>0</v>
      </c>
      <c r="M104" s="177"/>
      <c r="N104" s="177"/>
      <c r="O104" s="177"/>
      <c r="P104" s="177"/>
      <c r="Q104" s="177"/>
      <c r="R104" s="27"/>
    </row>
    <row r="105" spans="2:65" s="1" customFormat="1" ht="6.95" customHeight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2"/>
    </row>
    <row r="109" spans="2:65" s="1" customFormat="1" ht="6.9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5"/>
    </row>
    <row r="110" spans="2:65" s="1" customFormat="1" ht="36.950000000000003" customHeight="1">
      <c r="B110" s="25"/>
      <c r="C110" s="178" t="s">
        <v>112</v>
      </c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27"/>
    </row>
    <row r="111" spans="2:65" s="1" customFormat="1" ht="6.95" customHeight="1">
      <c r="B111" s="25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</row>
    <row r="112" spans="2:65" s="1" customFormat="1" ht="30" customHeight="1">
      <c r="B112" s="25"/>
      <c r="C112" s="23" t="s">
        <v>6</v>
      </c>
      <c r="D112" s="26"/>
      <c r="E112" s="26"/>
      <c r="F112" s="180" t="str">
        <f>F6</f>
        <v>Chodníky Bernartice - nové chodníky spojené s úpravou stávajících</v>
      </c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26"/>
      <c r="R112" s="27"/>
    </row>
    <row r="113" spans="2:65" ht="30" customHeight="1">
      <c r="B113" s="17"/>
      <c r="C113" s="23" t="s">
        <v>54</v>
      </c>
      <c r="D113" s="20"/>
      <c r="E113" s="20"/>
      <c r="F113" s="180" t="str">
        <f>F7</f>
        <v>Nové chodníky a úprava stávajících chodníků - uznatelné náklady</v>
      </c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20"/>
      <c r="R113" s="18"/>
    </row>
    <row r="114" spans="2:65" s="1" customFormat="1" ht="36.950000000000003" customHeight="1">
      <c r="B114" s="25"/>
      <c r="C114" s="46" t="s">
        <v>55</v>
      </c>
      <c r="D114" s="26"/>
      <c r="E114" s="26"/>
      <c r="F114" s="183" t="str">
        <f>F8</f>
        <v>Dodatek opravy soupisu prací č.1</v>
      </c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26"/>
      <c r="R114" s="27"/>
    </row>
    <row r="115" spans="2:65" s="1" customFormat="1" ht="6.95" customHeight="1">
      <c r="B115" s="25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7"/>
    </row>
    <row r="116" spans="2:65" s="1" customFormat="1" ht="18" customHeight="1">
      <c r="B116" s="25"/>
      <c r="C116" s="23" t="s">
        <v>10</v>
      </c>
      <c r="D116" s="26"/>
      <c r="E116" s="26"/>
      <c r="F116" s="21" t="str">
        <f>F10</f>
        <v>Bernartice</v>
      </c>
      <c r="G116" s="26"/>
      <c r="H116" s="26"/>
      <c r="I116" s="26"/>
      <c r="J116" s="26"/>
      <c r="K116" s="23" t="s">
        <v>12</v>
      </c>
      <c r="L116" s="26"/>
      <c r="M116" s="184" t="str">
        <f>IF(O10="","",O10)</f>
        <v/>
      </c>
      <c r="N116" s="184"/>
      <c r="O116" s="184"/>
      <c r="P116" s="184"/>
      <c r="Q116" s="26"/>
      <c r="R116" s="27"/>
    </row>
    <row r="117" spans="2:65" s="1" customFormat="1" ht="6.95" customHeight="1">
      <c r="B117" s="25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7"/>
    </row>
    <row r="118" spans="2:65" s="1" customFormat="1" ht="15">
      <c r="B118" s="25"/>
      <c r="C118" s="23" t="s">
        <v>13</v>
      </c>
      <c r="D118" s="26"/>
      <c r="E118" s="26"/>
      <c r="F118" s="21" t="str">
        <f>E13</f>
        <v>Obec Bernartice</v>
      </c>
      <c r="G118" s="26"/>
      <c r="H118" s="26"/>
      <c r="I118" s="26"/>
      <c r="J118" s="26"/>
      <c r="K118" s="23" t="s">
        <v>18</v>
      </c>
      <c r="L118" s="26"/>
      <c r="M118" s="171" t="str">
        <f>E19</f>
        <v>Proxion s.r.o.</v>
      </c>
      <c r="N118" s="171"/>
      <c r="O118" s="171"/>
      <c r="P118" s="171"/>
      <c r="Q118" s="171"/>
      <c r="R118" s="27"/>
    </row>
    <row r="119" spans="2:65" s="1" customFormat="1" ht="14.45" customHeight="1">
      <c r="B119" s="25"/>
      <c r="C119" s="23" t="s">
        <v>17</v>
      </c>
      <c r="D119" s="26"/>
      <c r="E119" s="26"/>
      <c r="F119" s="21" t="str">
        <f>IF(E16="","",E16)</f>
        <v>VZ</v>
      </c>
      <c r="G119" s="26"/>
      <c r="H119" s="26"/>
      <c r="I119" s="26"/>
      <c r="J119" s="26"/>
      <c r="K119" s="23" t="s">
        <v>23</v>
      </c>
      <c r="L119" s="26"/>
      <c r="M119" s="171">
        <f>E22</f>
        <v>0</v>
      </c>
      <c r="N119" s="171"/>
      <c r="O119" s="171"/>
      <c r="P119" s="171"/>
      <c r="Q119" s="171"/>
      <c r="R119" s="27"/>
    </row>
    <row r="120" spans="2:65" s="1" customFormat="1" ht="10.35" customHeight="1">
      <c r="B120" s="25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7"/>
    </row>
    <row r="121" spans="2:65" s="4" customFormat="1" ht="29.25" customHeight="1">
      <c r="B121" s="84"/>
      <c r="C121" s="85" t="s">
        <v>69</v>
      </c>
      <c r="D121" s="86" t="s">
        <v>70</v>
      </c>
      <c r="E121" s="86" t="s">
        <v>42</v>
      </c>
      <c r="F121" s="172" t="s">
        <v>71</v>
      </c>
      <c r="G121" s="172"/>
      <c r="H121" s="172"/>
      <c r="I121" s="172"/>
      <c r="J121" s="86" t="s">
        <v>72</v>
      </c>
      <c r="K121" s="86" t="s">
        <v>73</v>
      </c>
      <c r="L121" s="173" t="s">
        <v>74</v>
      </c>
      <c r="M121" s="173"/>
      <c r="N121" s="172" t="s">
        <v>59</v>
      </c>
      <c r="O121" s="172"/>
      <c r="P121" s="172"/>
      <c r="Q121" s="174"/>
      <c r="R121" s="87"/>
      <c r="T121" s="48" t="s">
        <v>75</v>
      </c>
      <c r="U121" s="49" t="s">
        <v>26</v>
      </c>
      <c r="V121" s="49" t="s">
        <v>76</v>
      </c>
      <c r="W121" s="49" t="s">
        <v>77</v>
      </c>
      <c r="X121" s="49" t="s">
        <v>78</v>
      </c>
      <c r="Y121" s="49" t="s">
        <v>79</v>
      </c>
      <c r="Z121" s="49" t="s">
        <v>80</v>
      </c>
      <c r="AA121" s="50" t="s">
        <v>81</v>
      </c>
    </row>
    <row r="122" spans="2:65" s="1" customFormat="1" ht="29.25" customHeight="1">
      <c r="B122" s="25"/>
      <c r="C122" s="52" t="s">
        <v>57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175">
        <f>N123</f>
        <v>0</v>
      </c>
      <c r="O122" s="176"/>
      <c r="P122" s="176"/>
      <c r="Q122" s="176"/>
      <c r="R122" s="27"/>
      <c r="T122" s="51"/>
      <c r="U122" s="32"/>
      <c r="V122" s="32"/>
      <c r="W122" s="88" t="e">
        <f>W123+W138</f>
        <v>#REF!</v>
      </c>
      <c r="X122" s="32"/>
      <c r="Y122" s="88" t="e">
        <f>Y123+Y138</f>
        <v>#REF!</v>
      </c>
      <c r="Z122" s="32"/>
      <c r="AA122" s="89" t="e">
        <f>AA123+AA138</f>
        <v>#REF!</v>
      </c>
      <c r="AT122" s="13" t="s">
        <v>43</v>
      </c>
      <c r="AU122" s="13" t="s">
        <v>61</v>
      </c>
      <c r="BK122" s="90" t="e">
        <f>BK123+BK138</f>
        <v>#REF!</v>
      </c>
    </row>
    <row r="123" spans="2:65" s="5" customFormat="1" ht="37.35" customHeight="1">
      <c r="B123" s="91"/>
      <c r="C123" s="92"/>
      <c r="D123" s="93" t="s">
        <v>62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148">
        <f>N124+N133</f>
        <v>0</v>
      </c>
      <c r="O123" s="149"/>
      <c r="P123" s="149"/>
      <c r="Q123" s="149"/>
      <c r="R123" s="94"/>
      <c r="T123" s="95"/>
      <c r="U123" s="92"/>
      <c r="V123" s="92"/>
      <c r="W123" s="96" t="e">
        <f>W124+W133+W134+#REF!</f>
        <v>#REF!</v>
      </c>
      <c r="X123" s="92"/>
      <c r="Y123" s="96" t="e">
        <f>Y124+Y133+Y134+#REF!</f>
        <v>#REF!</v>
      </c>
      <c r="Z123" s="92"/>
      <c r="AA123" s="97" t="e">
        <f>AA124+AA133+AA134+#REF!</f>
        <v>#REF!</v>
      </c>
      <c r="AR123" s="98" t="s">
        <v>9</v>
      </c>
      <c r="AT123" s="99" t="s">
        <v>43</v>
      </c>
      <c r="AU123" s="99" t="s">
        <v>44</v>
      </c>
      <c r="AY123" s="98" t="s">
        <v>82</v>
      </c>
      <c r="BK123" s="100" t="e">
        <f>BK124+BK133+BK134+#REF!</f>
        <v>#REF!</v>
      </c>
    </row>
    <row r="124" spans="2:65" s="5" customFormat="1" ht="19.899999999999999" customHeight="1">
      <c r="B124" s="91"/>
      <c r="C124" s="92"/>
      <c r="D124" s="101" t="s">
        <v>63</v>
      </c>
      <c r="E124" s="101"/>
      <c r="F124" s="101"/>
      <c r="G124" s="101"/>
      <c r="H124" s="101"/>
      <c r="I124" s="101"/>
      <c r="J124" s="101"/>
      <c r="K124" s="101"/>
      <c r="L124" s="101"/>
      <c r="M124" s="101"/>
      <c r="N124" s="169">
        <f>N125+N129</f>
        <v>0</v>
      </c>
      <c r="O124" s="170"/>
      <c r="P124" s="170"/>
      <c r="Q124" s="170"/>
      <c r="R124" s="94"/>
      <c r="T124" s="95"/>
      <c r="U124" s="92"/>
      <c r="V124" s="92"/>
      <c r="W124" s="96">
        <f>SUM(W125:W132)</f>
        <v>0</v>
      </c>
      <c r="X124" s="92"/>
      <c r="Y124" s="96">
        <f>SUM(Y125:Y132)</f>
        <v>-9.0220000000000022E-2</v>
      </c>
      <c r="Z124" s="92"/>
      <c r="AA124" s="97">
        <f>SUM(AA125:AA132)</f>
        <v>0</v>
      </c>
      <c r="AR124" s="98" t="s">
        <v>9</v>
      </c>
      <c r="AT124" s="99" t="s">
        <v>43</v>
      </c>
      <c r="AU124" s="99" t="s">
        <v>9</v>
      </c>
      <c r="AY124" s="98" t="s">
        <v>82</v>
      </c>
      <c r="BK124" s="100">
        <f>SUM(BK125:BK132)</f>
        <v>0</v>
      </c>
    </row>
    <row r="125" spans="2:65" s="1" customFormat="1" ht="31.5" customHeight="1">
      <c r="B125" s="74"/>
      <c r="C125" s="102">
        <v>8</v>
      </c>
      <c r="D125" s="102" t="s">
        <v>83</v>
      </c>
      <c r="E125" s="103" t="s">
        <v>84</v>
      </c>
      <c r="F125" s="153" t="s">
        <v>85</v>
      </c>
      <c r="G125" s="153"/>
      <c r="H125" s="153"/>
      <c r="I125" s="153"/>
      <c r="J125" s="104" t="s">
        <v>86</v>
      </c>
      <c r="K125" s="105">
        <v>4511</v>
      </c>
      <c r="L125" s="154"/>
      <c r="M125" s="154"/>
      <c r="N125" s="155">
        <f>ROUND(L125*K125,2)</f>
        <v>0</v>
      </c>
      <c r="O125" s="155"/>
      <c r="P125" s="155"/>
      <c r="Q125" s="155"/>
      <c r="R125" s="76"/>
      <c r="T125" s="106" t="s">
        <v>1</v>
      </c>
      <c r="U125" s="30" t="s">
        <v>27</v>
      </c>
      <c r="V125" s="26"/>
      <c r="W125" s="107">
        <f>V125*K125</f>
        <v>0</v>
      </c>
      <c r="X125" s="107">
        <v>6.0000000000000002E-5</v>
      </c>
      <c r="Y125" s="107">
        <f>X125*K125</f>
        <v>0.27066000000000001</v>
      </c>
      <c r="Z125" s="107">
        <v>0.128</v>
      </c>
      <c r="AA125" s="108">
        <f>Z125*K125</f>
        <v>577.40800000000002</v>
      </c>
      <c r="AR125" s="13" t="s">
        <v>87</v>
      </c>
      <c r="AT125" s="13" t="s">
        <v>83</v>
      </c>
      <c r="AU125" s="13" t="s">
        <v>45</v>
      </c>
      <c r="AY125" s="13" t="s">
        <v>82</v>
      </c>
      <c r="BE125" s="55">
        <f>IF(U125="základní",N125,0)</f>
        <v>0</v>
      </c>
      <c r="BF125" s="55">
        <f>IF(U125="snížená",N125,0)</f>
        <v>0</v>
      </c>
      <c r="BG125" s="55">
        <f>IF(U125="zákl. přenesená",N125,0)</f>
        <v>0</v>
      </c>
      <c r="BH125" s="55">
        <f>IF(U125="sníž. přenesená",N125,0)</f>
        <v>0</v>
      </c>
      <c r="BI125" s="55">
        <f>IF(U125="nulová",N125,0)</f>
        <v>0</v>
      </c>
      <c r="BJ125" s="13" t="s">
        <v>9</v>
      </c>
      <c r="BK125" s="55">
        <f>ROUND(L125*K125,2)</f>
        <v>0</v>
      </c>
      <c r="BL125" s="13" t="s">
        <v>87</v>
      </c>
      <c r="BM125" s="13" t="s">
        <v>88</v>
      </c>
    </row>
    <row r="126" spans="2:65" s="6" customFormat="1" ht="22.5" customHeight="1">
      <c r="B126" s="109"/>
      <c r="C126" s="110"/>
      <c r="D126" s="110"/>
      <c r="E126" s="111" t="s">
        <v>1</v>
      </c>
      <c r="F126" s="165" t="s">
        <v>89</v>
      </c>
      <c r="G126" s="166"/>
      <c r="H126" s="166"/>
      <c r="I126" s="166"/>
      <c r="J126" s="110"/>
      <c r="K126" s="112" t="s">
        <v>1</v>
      </c>
      <c r="L126" s="110"/>
      <c r="M126" s="110"/>
      <c r="N126" s="110"/>
      <c r="O126" s="110"/>
      <c r="P126" s="110"/>
      <c r="Q126" s="110"/>
      <c r="R126" s="113"/>
      <c r="T126" s="114"/>
      <c r="U126" s="110"/>
      <c r="V126" s="110"/>
      <c r="W126" s="110"/>
      <c r="X126" s="110"/>
      <c r="Y126" s="110"/>
      <c r="Z126" s="110"/>
      <c r="AA126" s="115"/>
      <c r="AT126" s="116" t="s">
        <v>90</v>
      </c>
      <c r="AU126" s="116" t="s">
        <v>45</v>
      </c>
      <c r="AV126" s="6" t="s">
        <v>9</v>
      </c>
      <c r="AW126" s="6" t="s">
        <v>22</v>
      </c>
      <c r="AX126" s="6" t="s">
        <v>44</v>
      </c>
      <c r="AY126" s="116" t="s">
        <v>82</v>
      </c>
    </row>
    <row r="127" spans="2:65" s="7" customFormat="1" ht="22.5" customHeight="1">
      <c r="B127" s="117"/>
      <c r="C127" s="118"/>
      <c r="D127" s="118"/>
      <c r="E127" s="119" t="s">
        <v>1</v>
      </c>
      <c r="F127" s="158" t="s">
        <v>91</v>
      </c>
      <c r="G127" s="159"/>
      <c r="H127" s="159"/>
      <c r="I127" s="159"/>
      <c r="J127" s="118"/>
      <c r="K127" s="120">
        <v>4511</v>
      </c>
      <c r="L127" s="118"/>
      <c r="M127" s="118"/>
      <c r="N127" s="118"/>
      <c r="O127" s="118"/>
      <c r="P127" s="118"/>
      <c r="Q127" s="118"/>
      <c r="R127" s="121"/>
      <c r="T127" s="122"/>
      <c r="U127" s="118"/>
      <c r="V127" s="118"/>
      <c r="W127" s="118"/>
      <c r="X127" s="118"/>
      <c r="Y127" s="118"/>
      <c r="Z127" s="118"/>
      <c r="AA127" s="123"/>
      <c r="AT127" s="124" t="s">
        <v>90</v>
      </c>
      <c r="AU127" s="124" t="s">
        <v>45</v>
      </c>
      <c r="AV127" s="7" t="s">
        <v>45</v>
      </c>
      <c r="AW127" s="7" t="s">
        <v>22</v>
      </c>
      <c r="AX127" s="7" t="s">
        <v>44</v>
      </c>
      <c r="AY127" s="124" t="s">
        <v>82</v>
      </c>
    </row>
    <row r="128" spans="2:65" s="8" customFormat="1" ht="22.5" customHeight="1">
      <c r="B128" s="125"/>
      <c r="C128" s="126"/>
      <c r="D128" s="126"/>
      <c r="E128" s="127" t="s">
        <v>1</v>
      </c>
      <c r="F128" s="160" t="s">
        <v>92</v>
      </c>
      <c r="G128" s="161"/>
      <c r="H128" s="161"/>
      <c r="I128" s="161"/>
      <c r="J128" s="126"/>
      <c r="K128" s="128">
        <v>4511</v>
      </c>
      <c r="L128" s="126"/>
      <c r="M128" s="126"/>
      <c r="N128" s="126"/>
      <c r="O128" s="126"/>
      <c r="P128" s="126"/>
      <c r="Q128" s="126"/>
      <c r="R128" s="129"/>
      <c r="T128" s="130"/>
      <c r="U128" s="126"/>
      <c r="V128" s="126"/>
      <c r="W128" s="126"/>
      <c r="X128" s="126"/>
      <c r="Y128" s="126"/>
      <c r="Z128" s="126"/>
      <c r="AA128" s="131"/>
      <c r="AT128" s="132" t="s">
        <v>90</v>
      </c>
      <c r="AU128" s="132" t="s">
        <v>45</v>
      </c>
      <c r="AV128" s="8" t="s">
        <v>87</v>
      </c>
      <c r="AW128" s="8" t="s">
        <v>22</v>
      </c>
      <c r="AX128" s="8" t="s">
        <v>9</v>
      </c>
      <c r="AY128" s="132" t="s">
        <v>82</v>
      </c>
    </row>
    <row r="129" spans="2:65" s="1" customFormat="1" ht="31.5" customHeight="1">
      <c r="B129" s="74"/>
      <c r="C129" s="147" t="s">
        <v>93</v>
      </c>
      <c r="D129" s="147" t="s">
        <v>83</v>
      </c>
      <c r="E129" s="144" t="s">
        <v>94</v>
      </c>
      <c r="F129" s="162" t="s">
        <v>95</v>
      </c>
      <c r="G129" s="162"/>
      <c r="H129" s="162"/>
      <c r="I129" s="162"/>
      <c r="J129" s="145" t="s">
        <v>86</v>
      </c>
      <c r="K129" s="146">
        <v>-4511</v>
      </c>
      <c r="L129" s="163"/>
      <c r="M129" s="163"/>
      <c r="N129" s="164">
        <v>0</v>
      </c>
      <c r="O129" s="164"/>
      <c r="P129" s="164"/>
      <c r="Q129" s="164"/>
      <c r="R129" s="76"/>
      <c r="T129" s="106" t="s">
        <v>1</v>
      </c>
      <c r="U129" s="30" t="s">
        <v>27</v>
      </c>
      <c r="V129" s="26"/>
      <c r="W129" s="107">
        <f>V129*K129</f>
        <v>0</v>
      </c>
      <c r="X129" s="107">
        <v>8.0000000000000007E-5</v>
      </c>
      <c r="Y129" s="107">
        <f>X129*K129</f>
        <v>-0.36088000000000003</v>
      </c>
      <c r="Z129" s="107">
        <v>0.128</v>
      </c>
      <c r="AA129" s="108">
        <f>Z129*K129</f>
        <v>-577.40800000000002</v>
      </c>
      <c r="AR129" s="13" t="s">
        <v>87</v>
      </c>
      <c r="AT129" s="13" t="s">
        <v>83</v>
      </c>
      <c r="AU129" s="13" t="s">
        <v>45</v>
      </c>
      <c r="AY129" s="13" t="s">
        <v>82</v>
      </c>
      <c r="BE129" s="55">
        <f>IF(U129="základní",N129,0)</f>
        <v>0</v>
      </c>
      <c r="BF129" s="55">
        <f>IF(U129="snížená",N129,0)</f>
        <v>0</v>
      </c>
      <c r="BG129" s="55">
        <f>IF(U129="zákl. přenesená",N129,0)</f>
        <v>0</v>
      </c>
      <c r="BH129" s="55">
        <f>IF(U129="sníž. přenesená",N129,0)</f>
        <v>0</v>
      </c>
      <c r="BI129" s="55">
        <f>IF(U129="nulová",N129,0)</f>
        <v>0</v>
      </c>
      <c r="BJ129" s="13" t="s">
        <v>9</v>
      </c>
      <c r="BK129" s="55">
        <f>ROUND(L129*K129,2)</f>
        <v>0</v>
      </c>
      <c r="BL129" s="13" t="s">
        <v>87</v>
      </c>
      <c r="BM129" s="13" t="s">
        <v>96</v>
      </c>
    </row>
    <row r="130" spans="2:65" s="6" customFormat="1" ht="22.5" customHeight="1">
      <c r="B130" s="109"/>
      <c r="C130" s="110"/>
      <c r="D130" s="110"/>
      <c r="E130" s="111" t="s">
        <v>1</v>
      </c>
      <c r="F130" s="165" t="s">
        <v>89</v>
      </c>
      <c r="G130" s="166"/>
      <c r="H130" s="166"/>
      <c r="I130" s="166"/>
      <c r="J130" s="110"/>
      <c r="K130" s="112" t="s">
        <v>1</v>
      </c>
      <c r="L130" s="110"/>
      <c r="M130" s="110"/>
      <c r="N130" s="110"/>
      <c r="O130" s="110"/>
      <c r="P130" s="110"/>
      <c r="Q130" s="110"/>
      <c r="R130" s="113"/>
      <c r="T130" s="114"/>
      <c r="U130" s="110"/>
      <c r="V130" s="110"/>
      <c r="W130" s="110"/>
      <c r="X130" s="110"/>
      <c r="Y130" s="110"/>
      <c r="Z130" s="110"/>
      <c r="AA130" s="115"/>
      <c r="AT130" s="116" t="s">
        <v>90</v>
      </c>
      <c r="AU130" s="116" t="s">
        <v>45</v>
      </c>
      <c r="AV130" s="6" t="s">
        <v>9</v>
      </c>
      <c r="AW130" s="6" t="s">
        <v>22</v>
      </c>
      <c r="AX130" s="6" t="s">
        <v>44</v>
      </c>
      <c r="AY130" s="116" t="s">
        <v>82</v>
      </c>
    </row>
    <row r="131" spans="2:65" s="7" customFormat="1" ht="22.5" customHeight="1">
      <c r="B131" s="117"/>
      <c r="C131" s="118"/>
      <c r="D131" s="118"/>
      <c r="E131" s="119" t="s">
        <v>1</v>
      </c>
      <c r="F131" s="158" t="s">
        <v>97</v>
      </c>
      <c r="G131" s="159"/>
      <c r="H131" s="159"/>
      <c r="I131" s="159"/>
      <c r="J131" s="118"/>
      <c r="K131" s="120">
        <v>-4511</v>
      </c>
      <c r="L131" s="118"/>
      <c r="M131" s="118"/>
      <c r="N131" s="118"/>
      <c r="O131" s="118"/>
      <c r="P131" s="118"/>
      <c r="Q131" s="118"/>
      <c r="R131" s="121"/>
      <c r="T131" s="122"/>
      <c r="U131" s="118"/>
      <c r="V131" s="118"/>
      <c r="W131" s="118"/>
      <c r="X131" s="118"/>
      <c r="Y131" s="118"/>
      <c r="Z131" s="118"/>
      <c r="AA131" s="123"/>
      <c r="AT131" s="124" t="s">
        <v>90</v>
      </c>
      <c r="AU131" s="124" t="s">
        <v>45</v>
      </c>
      <c r="AV131" s="7" t="s">
        <v>45</v>
      </c>
      <c r="AW131" s="7" t="s">
        <v>22</v>
      </c>
      <c r="AX131" s="7" t="s">
        <v>44</v>
      </c>
      <c r="AY131" s="124" t="s">
        <v>82</v>
      </c>
    </row>
    <row r="132" spans="2:65" s="8" customFormat="1" ht="22.5" customHeight="1">
      <c r="B132" s="125"/>
      <c r="C132" s="126"/>
      <c r="D132" s="126"/>
      <c r="E132" s="127" t="s">
        <v>98</v>
      </c>
      <c r="F132" s="160" t="s">
        <v>92</v>
      </c>
      <c r="G132" s="161"/>
      <c r="H132" s="161"/>
      <c r="I132" s="161"/>
      <c r="J132" s="126"/>
      <c r="K132" s="128">
        <v>-4511</v>
      </c>
      <c r="L132" s="126"/>
      <c r="M132" s="126"/>
      <c r="N132" s="126"/>
      <c r="O132" s="126"/>
      <c r="P132" s="126"/>
      <c r="Q132" s="126"/>
      <c r="R132" s="129"/>
      <c r="T132" s="130"/>
      <c r="U132" s="126"/>
      <c r="V132" s="126"/>
      <c r="W132" s="126"/>
      <c r="X132" s="126"/>
      <c r="Y132" s="126"/>
      <c r="Z132" s="126"/>
      <c r="AA132" s="131"/>
      <c r="AT132" s="132" t="s">
        <v>90</v>
      </c>
      <c r="AU132" s="132" t="s">
        <v>45</v>
      </c>
      <c r="AV132" s="8" t="s">
        <v>87</v>
      </c>
      <c r="AW132" s="8" t="s">
        <v>22</v>
      </c>
      <c r="AX132" s="8" t="s">
        <v>9</v>
      </c>
      <c r="AY132" s="132" t="s">
        <v>82</v>
      </c>
    </row>
    <row r="133" spans="2:65" s="5" customFormat="1" ht="29.85" customHeight="1">
      <c r="B133" s="91"/>
      <c r="C133" s="92"/>
      <c r="D133" s="101" t="s">
        <v>64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67">
        <f>N134</f>
        <v>0</v>
      </c>
      <c r="O133" s="168"/>
      <c r="P133" s="168"/>
      <c r="Q133" s="168"/>
      <c r="R133" s="94"/>
      <c r="T133" s="95"/>
      <c r="U133" s="92"/>
      <c r="V133" s="92"/>
      <c r="W133" s="96">
        <v>0</v>
      </c>
      <c r="X133" s="92"/>
      <c r="Y133" s="96">
        <v>0</v>
      </c>
      <c r="Z133" s="92"/>
      <c r="AA133" s="97">
        <v>0</v>
      </c>
      <c r="AR133" s="98" t="s">
        <v>9</v>
      </c>
      <c r="AT133" s="99" t="s">
        <v>43</v>
      </c>
      <c r="AU133" s="99" t="s">
        <v>9</v>
      </c>
      <c r="AY133" s="98" t="s">
        <v>82</v>
      </c>
      <c r="BK133" s="100">
        <v>0</v>
      </c>
    </row>
    <row r="134" spans="2:65" s="5" customFormat="1" ht="19.899999999999999" customHeight="1">
      <c r="B134" s="91"/>
      <c r="C134" s="92"/>
      <c r="D134" s="101" t="s">
        <v>65</v>
      </c>
      <c r="E134" s="101"/>
      <c r="F134" s="101"/>
      <c r="G134" s="101"/>
      <c r="H134" s="101"/>
      <c r="I134" s="101"/>
      <c r="J134" s="101"/>
      <c r="K134" s="101"/>
      <c r="L134" s="101"/>
      <c r="M134" s="101"/>
      <c r="N134" s="169">
        <f>BK134</f>
        <v>0</v>
      </c>
      <c r="O134" s="170"/>
      <c r="P134" s="170"/>
      <c r="Q134" s="170"/>
      <c r="R134" s="94"/>
      <c r="T134" s="95"/>
      <c r="U134" s="92"/>
      <c r="V134" s="92"/>
      <c r="W134" s="96">
        <f>SUM(W135:W137)</f>
        <v>0</v>
      </c>
      <c r="X134" s="92"/>
      <c r="Y134" s="96">
        <f>SUM(Y135:Y137)</f>
        <v>0</v>
      </c>
      <c r="Z134" s="92"/>
      <c r="AA134" s="97">
        <f>SUM(AA135:AA137)</f>
        <v>0</v>
      </c>
      <c r="AR134" s="98" t="s">
        <v>9</v>
      </c>
      <c r="AT134" s="99" t="s">
        <v>43</v>
      </c>
      <c r="AU134" s="99" t="s">
        <v>9</v>
      </c>
      <c r="AY134" s="98" t="s">
        <v>82</v>
      </c>
      <c r="BK134" s="100">
        <f>SUM(BK135:BK137)</f>
        <v>0</v>
      </c>
    </row>
    <row r="135" spans="2:65" s="1" customFormat="1" ht="31.5" customHeight="1">
      <c r="B135" s="74"/>
      <c r="C135" s="102" t="s">
        <v>100</v>
      </c>
      <c r="D135" s="102" t="s">
        <v>83</v>
      </c>
      <c r="E135" s="103" t="s">
        <v>101</v>
      </c>
      <c r="F135" s="153" t="s">
        <v>102</v>
      </c>
      <c r="G135" s="153"/>
      <c r="H135" s="153"/>
      <c r="I135" s="153"/>
      <c r="J135" s="104" t="s">
        <v>99</v>
      </c>
      <c r="K135" s="105">
        <f>1691.053-K136</f>
        <v>1113.645</v>
      </c>
      <c r="L135" s="154"/>
      <c r="M135" s="154"/>
      <c r="N135" s="155">
        <f>ROUND(L135*K135,2)</f>
        <v>0</v>
      </c>
      <c r="O135" s="155"/>
      <c r="P135" s="155"/>
      <c r="Q135" s="155"/>
      <c r="R135" s="76"/>
      <c r="T135" s="106" t="s">
        <v>1</v>
      </c>
      <c r="U135" s="30" t="s">
        <v>27</v>
      </c>
      <c r="V135" s="26"/>
      <c r="W135" s="107">
        <f>V135*K135</f>
        <v>0</v>
      </c>
      <c r="X135" s="107">
        <v>0</v>
      </c>
      <c r="Y135" s="107">
        <f>X135*K135</f>
        <v>0</v>
      </c>
      <c r="Z135" s="107">
        <v>0</v>
      </c>
      <c r="AA135" s="108">
        <f>Z135*K135</f>
        <v>0</v>
      </c>
      <c r="AR135" s="13" t="s">
        <v>87</v>
      </c>
      <c r="AT135" s="13" t="s">
        <v>83</v>
      </c>
      <c r="AU135" s="13" t="s">
        <v>45</v>
      </c>
      <c r="AY135" s="13" t="s">
        <v>82</v>
      </c>
      <c r="BE135" s="55">
        <f>IF(U135="základní",N135,0)</f>
        <v>0</v>
      </c>
      <c r="BF135" s="55">
        <f>IF(U135="snížená",N135,0)</f>
        <v>0</v>
      </c>
      <c r="BG135" s="55">
        <f>IF(U135="zákl. přenesená",N135,0)</f>
        <v>0</v>
      </c>
      <c r="BH135" s="55">
        <f>IF(U135="sníž. přenesená",N135,0)</f>
        <v>0</v>
      </c>
      <c r="BI135" s="55">
        <f>IF(U135="nulová",N135,0)</f>
        <v>0</v>
      </c>
      <c r="BJ135" s="13" t="s">
        <v>9</v>
      </c>
      <c r="BK135" s="55">
        <f>ROUND(L135*K135,2)</f>
        <v>0</v>
      </c>
      <c r="BL135" s="13" t="s">
        <v>87</v>
      </c>
      <c r="BM135" s="13" t="s">
        <v>103</v>
      </c>
    </row>
    <row r="136" spans="2:65" s="1" customFormat="1" ht="31.5" customHeight="1">
      <c r="B136" s="74"/>
      <c r="C136" s="102" t="s">
        <v>104</v>
      </c>
      <c r="D136" s="102" t="s">
        <v>83</v>
      </c>
      <c r="E136" s="103" t="s">
        <v>105</v>
      </c>
      <c r="F136" s="153" t="s">
        <v>106</v>
      </c>
      <c r="G136" s="153"/>
      <c r="H136" s="153"/>
      <c r="I136" s="153"/>
      <c r="J136" s="104" t="s">
        <v>99</v>
      </c>
      <c r="K136" s="105">
        <v>577.40800000000002</v>
      </c>
      <c r="L136" s="154"/>
      <c r="M136" s="154"/>
      <c r="N136" s="155">
        <f>ROUND(L136*K136,2)</f>
        <v>0</v>
      </c>
      <c r="O136" s="155"/>
      <c r="P136" s="155"/>
      <c r="Q136" s="155"/>
      <c r="R136" s="76"/>
      <c r="T136" s="106" t="s">
        <v>1</v>
      </c>
      <c r="U136" s="30" t="s">
        <v>27</v>
      </c>
      <c r="V136" s="26"/>
      <c r="W136" s="107">
        <f>V136*K136</f>
        <v>0</v>
      </c>
      <c r="X136" s="107">
        <v>0</v>
      </c>
      <c r="Y136" s="107">
        <f>X136*K136</f>
        <v>0</v>
      </c>
      <c r="Z136" s="107">
        <v>0</v>
      </c>
      <c r="AA136" s="108">
        <f>Z136*K136</f>
        <v>0</v>
      </c>
      <c r="AR136" s="13" t="s">
        <v>87</v>
      </c>
      <c r="AT136" s="13" t="s">
        <v>83</v>
      </c>
      <c r="AU136" s="13" t="s">
        <v>45</v>
      </c>
      <c r="AY136" s="13" t="s">
        <v>82</v>
      </c>
      <c r="BE136" s="55">
        <f>IF(U136="základní",N136,0)</f>
        <v>0</v>
      </c>
      <c r="BF136" s="55">
        <f>IF(U136="snížená",N136,0)</f>
        <v>0</v>
      </c>
      <c r="BG136" s="55">
        <f>IF(U136="zákl. přenesená",N136,0)</f>
        <v>0</v>
      </c>
      <c r="BH136" s="55">
        <f>IF(U136="sníž. přenesená",N136,0)</f>
        <v>0</v>
      </c>
      <c r="BI136" s="55">
        <f>IF(U136="nulová",N136,0)</f>
        <v>0</v>
      </c>
      <c r="BJ136" s="13" t="s">
        <v>9</v>
      </c>
      <c r="BK136" s="55">
        <f>ROUND(L136*K136,2)</f>
        <v>0</v>
      </c>
      <c r="BL136" s="13" t="s">
        <v>87</v>
      </c>
      <c r="BM136" s="13" t="s">
        <v>107</v>
      </c>
    </row>
    <row r="137" spans="2:65" s="7" customFormat="1" ht="22.5" customHeight="1" thickBot="1">
      <c r="B137" s="143"/>
      <c r="C137" s="139"/>
      <c r="D137" s="139"/>
      <c r="E137" s="140" t="s">
        <v>1</v>
      </c>
      <c r="F137" s="156" t="s">
        <v>116</v>
      </c>
      <c r="G137" s="157"/>
      <c r="H137" s="157"/>
      <c r="I137" s="157"/>
      <c r="J137" s="139"/>
      <c r="K137" s="141">
        <v>577.40800000000002</v>
      </c>
      <c r="L137" s="139"/>
      <c r="M137" s="139"/>
      <c r="N137" s="139"/>
      <c r="O137" s="139"/>
      <c r="P137" s="139"/>
      <c r="Q137" s="139"/>
      <c r="R137" s="142"/>
      <c r="T137" s="122"/>
      <c r="U137" s="118"/>
      <c r="V137" s="118"/>
      <c r="W137" s="118"/>
      <c r="X137" s="118"/>
      <c r="Y137" s="118"/>
      <c r="Z137" s="118"/>
      <c r="AA137" s="123"/>
      <c r="AT137" s="124" t="s">
        <v>90</v>
      </c>
      <c r="AU137" s="124" t="s">
        <v>45</v>
      </c>
      <c r="AV137" s="7" t="s">
        <v>45</v>
      </c>
      <c r="AW137" s="7" t="s">
        <v>22</v>
      </c>
      <c r="AX137" s="7" t="s">
        <v>9</v>
      </c>
      <c r="AY137" s="124" t="s">
        <v>82</v>
      </c>
    </row>
    <row r="138" spans="2:65" s="1" customFormat="1" ht="49.9" hidden="1" customHeight="1">
      <c r="B138" s="25"/>
      <c r="C138" s="26"/>
      <c r="D138" s="93" t="s">
        <v>108</v>
      </c>
      <c r="E138" s="26"/>
      <c r="F138" s="26"/>
      <c r="G138" s="26"/>
      <c r="H138" s="26"/>
      <c r="I138" s="26"/>
      <c r="J138" s="26"/>
      <c r="K138" s="26"/>
      <c r="L138" s="26"/>
      <c r="M138" s="26"/>
      <c r="N138" s="148">
        <f>BK138</f>
        <v>0</v>
      </c>
      <c r="O138" s="149"/>
      <c r="P138" s="149"/>
      <c r="Q138" s="149"/>
      <c r="R138" s="27"/>
      <c r="T138" s="133"/>
      <c r="U138" s="37"/>
      <c r="V138" s="37"/>
      <c r="W138" s="37"/>
      <c r="X138" s="37"/>
      <c r="Y138" s="37"/>
      <c r="Z138" s="37"/>
      <c r="AA138" s="39"/>
      <c r="AT138" s="13" t="s">
        <v>43</v>
      </c>
      <c r="AU138" s="13" t="s">
        <v>44</v>
      </c>
      <c r="AY138" s="13" t="s">
        <v>109</v>
      </c>
      <c r="BK138" s="55">
        <v>0</v>
      </c>
    </row>
    <row r="139" spans="2:65" s="1" customFormat="1" ht="6.95" hidden="1" customHeight="1">
      <c r="B139" s="40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2"/>
    </row>
    <row r="140" spans="2:65" hidden="1"/>
  </sheetData>
  <mergeCells count="84"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M116:P116"/>
    <mergeCell ref="N96:Q96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L104:Q104"/>
    <mergeCell ref="C110:Q110"/>
    <mergeCell ref="F112:P112"/>
    <mergeCell ref="F113:P113"/>
    <mergeCell ref="F114:P114"/>
    <mergeCell ref="F131:I131"/>
    <mergeCell ref="F132:I132"/>
    <mergeCell ref="N133:Q133"/>
    <mergeCell ref="N134:Q134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N122:Q122"/>
    <mergeCell ref="N123:Q123"/>
    <mergeCell ref="N124:Q124"/>
    <mergeCell ref="N138:Q138"/>
    <mergeCell ref="H1:K1"/>
    <mergeCell ref="S2:AC2"/>
    <mergeCell ref="F135:I135"/>
    <mergeCell ref="L135:M135"/>
    <mergeCell ref="N135:Q135"/>
    <mergeCell ref="F136:I136"/>
    <mergeCell ref="L136:M136"/>
    <mergeCell ref="N136:Q136"/>
    <mergeCell ref="F137:I137"/>
    <mergeCell ref="F127:I127"/>
    <mergeCell ref="F128:I128"/>
    <mergeCell ref="F129:I129"/>
    <mergeCell ref="L129:M129"/>
    <mergeCell ref="N129:Q129"/>
    <mergeCell ref="F130:I130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Dodatek c.1</vt:lpstr>
      <vt:lpstr>'Dodatek c.1'!Názvy_tisku</vt:lpstr>
      <vt:lpstr>'Dodatek c.1'!Oblast_tisku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HP\IVAN</dc:creator>
  <cp:lastModifiedBy>Alena</cp:lastModifiedBy>
  <dcterms:created xsi:type="dcterms:W3CDTF">2017-03-24T13:20:08Z</dcterms:created>
  <dcterms:modified xsi:type="dcterms:W3CDTF">2017-03-24T14:35:13Z</dcterms:modified>
</cp:coreProperties>
</file>